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fileSharing readOnlyRecommended="1" userName="Stefanie Erharter" algorithmName="SHA-512" hashValue="TXC4EJL1ho7ZEKI79yAbpcCTHjx0vUxLGxowJDc9Ii4DmhQm4wGHw1XOs1ZpeAYGiGWYHBlUg1CpL95XUepgKA==" saltValue="1Zs/h+NjWSZKYJo1wlYNbA==" spinCount="100000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stefanieerharter/Library/Mobile Documents/com~apple~CloudDocs/Documents/Ski Austria/XC-Challenge/2026/Auswertung/"/>
    </mc:Choice>
  </mc:AlternateContent>
  <xr:revisionPtr revIDLastSave="0" documentId="8_{C0EC8917-42C6-3044-BF95-1B6380A94016}" xr6:coauthVersionLast="47" xr6:coauthVersionMax="47" xr10:uidLastSave="{00000000-0000-0000-0000-000000000000}"/>
  <workbookProtection workbookAlgorithmName="SHA-512" workbookHashValue="tff3hxJ2Y5RYp/zJUM60B4q6avkKL+7ntsYt0eWlC8rEyjDlDy9DLAwH9vuQVjG/FgNN9P7b/q7rh3klwlNLDg==" workbookSaltValue="cgaHzNFsnotQiECDi1l2iA==" workbookSpinCount="100000" lockStructure="1"/>
  <bookViews>
    <workbookView xWindow="0" yWindow="600" windowWidth="35840" windowHeight="20320" activeTab="1" xr2:uid="{00000000-000D-0000-FFFF-FFFF00000000}"/>
  </bookViews>
  <sheets>
    <sheet name="K1 Ergebnisse" sheetId="6" r:id="rId1"/>
    <sheet name="K1 Auswertung" sheetId="1" r:id="rId2"/>
    <sheet name="K1 Tabelle_Wertungspunkte" sheetId="5" r:id="rId3"/>
  </sheets>
  <definedNames>
    <definedName name="_xlnm.Print_Area" localSheetId="0">'K1 Ergebnisse'!$A$1:$E$25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1" l="1"/>
  <c r="Y3" i="1" s="1"/>
  <c r="AQ7" i="1"/>
  <c r="AQ11" i="1"/>
  <c r="AQ15" i="1"/>
  <c r="AQ19" i="1"/>
  <c r="AQ23" i="1"/>
  <c r="AQ27" i="1"/>
  <c r="AQ3" i="1"/>
  <c r="AI7" i="1"/>
  <c r="AI11" i="1"/>
  <c r="AI15" i="1"/>
  <c r="AI19" i="1"/>
  <c r="AI23" i="1"/>
  <c r="AI27" i="1"/>
  <c r="AI3" i="1"/>
  <c r="AA7" i="1"/>
  <c r="AA11" i="1"/>
  <c r="AA15" i="1"/>
  <c r="AA19" i="1"/>
  <c r="AA23" i="1"/>
  <c r="AA27" i="1"/>
  <c r="AA3" i="1"/>
  <c r="AE3" i="1"/>
  <c r="AE11" i="1" l="1"/>
  <c r="AL7" i="1"/>
  <c r="AL11" i="1"/>
  <c r="AL15" i="1"/>
  <c r="AL19" i="1"/>
  <c r="AL23" i="1"/>
  <c r="AL27" i="1"/>
  <c r="AL3" i="1"/>
  <c r="AR7" i="1"/>
  <c r="AR11" i="1"/>
  <c r="AR15" i="1"/>
  <c r="AR19" i="1"/>
  <c r="AR23" i="1"/>
  <c r="AR27" i="1"/>
  <c r="AR3" i="1"/>
  <c r="AJ7" i="1"/>
  <c r="AJ11" i="1"/>
  <c r="AJ15" i="1"/>
  <c r="AJ19" i="1"/>
  <c r="AJ23" i="1"/>
  <c r="AJ27" i="1"/>
  <c r="AJ3" i="1"/>
  <c r="AE7" i="1"/>
  <c r="AE15" i="1"/>
  <c r="AE19" i="1"/>
  <c r="AE23" i="1"/>
  <c r="AE27" i="1"/>
  <c r="AB7" i="1"/>
  <c r="AB11" i="1"/>
  <c r="AB15" i="1"/>
  <c r="AB19" i="1"/>
  <c r="AB23" i="1"/>
  <c r="AB27" i="1"/>
  <c r="AB3" i="1"/>
  <c r="W7" i="1"/>
  <c r="X7" i="1" s="1"/>
  <c r="W11" i="1"/>
  <c r="X11" i="1" s="1"/>
  <c r="W15" i="1"/>
  <c r="X15" i="1" s="1"/>
  <c r="W19" i="1"/>
  <c r="X19" i="1" s="1"/>
  <c r="W23" i="1"/>
  <c r="X23" i="1" s="1"/>
  <c r="W27" i="1"/>
  <c r="X27" i="1" s="1"/>
  <c r="AM19" i="1" l="1"/>
  <c r="AN19" i="1" s="1"/>
  <c r="AM11" i="1"/>
  <c r="AN11" i="1" s="1"/>
  <c r="AM3" i="1"/>
  <c r="AN3" i="1" s="1"/>
  <c r="AM27" i="1"/>
  <c r="AN27" i="1" s="1"/>
  <c r="AM23" i="1"/>
  <c r="AN23" i="1" s="1"/>
  <c r="AM15" i="1"/>
  <c r="AN15" i="1" s="1"/>
  <c r="AM7" i="1"/>
  <c r="AN7" i="1" s="1"/>
  <c r="AF3" i="1"/>
  <c r="AG3" i="1" s="1"/>
  <c r="AF27" i="1"/>
  <c r="AG27" i="1" s="1"/>
  <c r="AF7" i="1"/>
  <c r="AG7" i="1" s="1"/>
  <c r="AF11" i="1"/>
  <c r="AG11" i="1" s="1"/>
  <c r="AF15" i="1"/>
  <c r="AG15" i="1" s="1"/>
  <c r="AF19" i="1"/>
  <c r="AG19" i="1" s="1"/>
  <c r="AF23" i="1"/>
  <c r="AG23" i="1" s="1"/>
  <c r="Y23" i="1"/>
  <c r="Y19" i="1"/>
  <c r="Y15" i="1"/>
  <c r="Y11" i="1"/>
  <c r="Y27" i="1"/>
  <c r="I27" i="1"/>
  <c r="I19" i="1"/>
  <c r="I11" i="1"/>
  <c r="I23" i="1"/>
  <c r="Y7" i="1"/>
  <c r="I3" i="1"/>
  <c r="I7" i="1"/>
  <c r="I15" i="1"/>
  <c r="S27" i="1"/>
  <c r="S15" i="1"/>
  <c r="S7" i="1"/>
  <c r="S3" i="1"/>
  <c r="S23" i="1"/>
  <c r="S19" i="1"/>
  <c r="S11" i="1"/>
  <c r="J19" i="1" l="1"/>
  <c r="J27" i="1"/>
  <c r="K27" i="1" s="1"/>
  <c r="J7" i="1"/>
  <c r="K7" i="1" s="1"/>
  <c r="J3" i="1"/>
  <c r="K3" i="1" s="1"/>
  <c r="J23" i="1"/>
  <c r="K23" i="1" s="1"/>
  <c r="J15" i="1"/>
  <c r="K15" i="1" s="1"/>
  <c r="T7" i="1"/>
  <c r="U7" i="1" s="1"/>
  <c r="T11" i="1"/>
  <c r="U11" i="1" s="1"/>
  <c r="T15" i="1"/>
  <c r="U15" i="1" s="1"/>
  <c r="T19" i="1"/>
  <c r="U19" i="1" s="1"/>
  <c r="T3" i="1"/>
  <c r="U3" i="1" s="1"/>
  <c r="T23" i="1"/>
  <c r="U23" i="1" s="1"/>
  <c r="T27" i="1"/>
  <c r="U27" i="1" s="1"/>
  <c r="J11" i="1"/>
  <c r="K11" i="1" s="1"/>
  <c r="K19" i="1"/>
  <c r="AS15" i="1" l="1"/>
  <c r="AS23" i="1"/>
  <c r="AS3" i="1"/>
  <c r="AS19" i="1"/>
  <c r="AS7" i="1"/>
  <c r="AS11" i="1"/>
  <c r="AS27" i="1"/>
  <c r="AT11" i="1" l="1"/>
  <c r="AT15" i="1"/>
  <c r="AT19" i="1"/>
  <c r="AT7" i="1"/>
  <c r="AT27" i="1"/>
  <c r="AT23" i="1"/>
  <c r="AT3" i="1"/>
</calcChain>
</file>

<file path=xl/sharedStrings.xml><?xml version="1.0" encoding="utf-8"?>
<sst xmlns="http://schemas.openxmlformats.org/spreadsheetml/2006/main" count="179" uniqueCount="107">
  <si>
    <t>#</t>
  </si>
  <si>
    <t>Nachname</t>
  </si>
  <si>
    <t>Vorname</t>
  </si>
  <si>
    <t>Standweitsprung</t>
  </si>
  <si>
    <t>Bester Sprung</t>
  </si>
  <si>
    <t>Punkte</t>
  </si>
  <si>
    <t>Ballwurf an die Wand</t>
  </si>
  <si>
    <t>Teil1</t>
  </si>
  <si>
    <t>Teil2</t>
  </si>
  <si>
    <t>Teil3</t>
  </si>
  <si>
    <t>Teil4</t>
  </si>
  <si>
    <t>Teil5</t>
  </si>
  <si>
    <t>Teil6</t>
  </si>
  <si>
    <t>Gesamt</t>
  </si>
  <si>
    <t>SUMME TEAM</t>
  </si>
  <si>
    <t>Pendelstaffel</t>
  </si>
  <si>
    <t>Platzierung</t>
  </si>
  <si>
    <t>Platzieung</t>
  </si>
  <si>
    <t>WH Team1</t>
  </si>
  <si>
    <t>WH Team2</t>
  </si>
  <si>
    <t>WH Gesamt</t>
  </si>
  <si>
    <t>Vierfüßler Staffel</t>
  </si>
  <si>
    <t>AUSWERTUNG</t>
  </si>
  <si>
    <t>Team #</t>
  </si>
  <si>
    <t>Team Name</t>
  </si>
  <si>
    <t>Versuch 1</t>
  </si>
  <si>
    <t>Versuch 2</t>
  </si>
  <si>
    <t>Summe Team</t>
  </si>
  <si>
    <t>Platz</t>
  </si>
  <si>
    <t>Daten Ballwerfen</t>
  </si>
  <si>
    <t>SUMME Zeiten</t>
  </si>
  <si>
    <t>SUMME Team</t>
  </si>
  <si>
    <t>GESAMTPUNKTE</t>
  </si>
  <si>
    <t>PLATZ</t>
  </si>
  <si>
    <t>ZEIT inkl. Strafe</t>
  </si>
  <si>
    <t xml:space="preserve">GESAMTZEIT </t>
  </si>
  <si>
    <t>Klettern</t>
  </si>
  <si>
    <t>Seilspringen</t>
  </si>
  <si>
    <t>Crosslauf</t>
  </si>
  <si>
    <t>RANG</t>
  </si>
  <si>
    <r>
      <t xml:space="preserve">Teamname 
</t>
    </r>
    <r>
      <rPr>
        <sz val="11"/>
        <color theme="1"/>
        <rFont val="Calibri (Textkörper)"/>
      </rPr>
      <t>(Vereinsname)</t>
    </r>
  </si>
  <si>
    <t>PUNKTE</t>
  </si>
  <si>
    <t>1.</t>
  </si>
  <si>
    <t>2.</t>
  </si>
  <si>
    <t>3.</t>
  </si>
  <si>
    <t>4.</t>
  </si>
  <si>
    <t>5.</t>
  </si>
  <si>
    <t>6.</t>
  </si>
  <si>
    <t>7.</t>
  </si>
  <si>
    <t>Einzelzeiten</t>
  </si>
  <si>
    <t>Jamnig</t>
  </si>
  <si>
    <t>Emma</t>
  </si>
  <si>
    <t>Skiroller</t>
  </si>
  <si>
    <t>Annika</t>
  </si>
  <si>
    <t>Hari</t>
  </si>
  <si>
    <t>Ilvy</t>
  </si>
  <si>
    <t>Raphael</t>
  </si>
  <si>
    <t>Bründl</t>
  </si>
  <si>
    <t>Elodie</t>
  </si>
  <si>
    <t>Benjamin</t>
  </si>
  <si>
    <t>Savic</t>
  </si>
  <si>
    <t>1. SVG Hohe Wand</t>
  </si>
  <si>
    <t>SU Eidenberg</t>
  </si>
  <si>
    <t>Die Süßigkeiten</t>
  </si>
  <si>
    <t>LLC Region Angerberg</t>
  </si>
  <si>
    <t>SUB Böhmerwald</t>
  </si>
  <si>
    <t>WSV Ramsau</t>
  </si>
  <si>
    <t>Nordic Team Absam</t>
  </si>
  <si>
    <t>Nele</t>
  </si>
  <si>
    <t>Wolczyk</t>
  </si>
  <si>
    <t>Alicja</t>
  </si>
  <si>
    <t>Adamer</t>
  </si>
  <si>
    <t>Larissa</t>
  </si>
  <si>
    <t>Schneider</t>
  </si>
  <si>
    <t>Amalia</t>
  </si>
  <si>
    <t>Ertl</t>
  </si>
  <si>
    <t>Leona</t>
  </si>
  <si>
    <t>Peprnicek</t>
  </si>
  <si>
    <t>Luca</t>
  </si>
  <si>
    <t>Mission Podium</t>
  </si>
  <si>
    <t>Falkner</t>
  </si>
  <si>
    <t>Finn</t>
  </si>
  <si>
    <t>Todeschini</t>
  </si>
  <si>
    <t>Emilia</t>
  </si>
  <si>
    <t>Vito</t>
  </si>
  <si>
    <t>Katrein</t>
  </si>
  <si>
    <t>Gabauer</t>
  </si>
  <si>
    <t>Lilly</t>
  </si>
  <si>
    <t>Juri</t>
  </si>
  <si>
    <t>Dolejsi</t>
  </si>
  <si>
    <t>Luca Viktoria</t>
  </si>
  <si>
    <t>Walcher</t>
  </si>
  <si>
    <t>Valerie</t>
  </si>
  <si>
    <t>Badura</t>
  </si>
  <si>
    <t>Lorenz</t>
  </si>
  <si>
    <t>Burgstaller</t>
  </si>
  <si>
    <t>Clara</t>
  </si>
  <si>
    <t>Hofer</t>
  </si>
  <si>
    <t>Jakob</t>
  </si>
  <si>
    <t>ERGEBNISSE  2026
 XC TEAM CHALLENGE
Kategorie 1: 2013 - 2014</t>
  </si>
  <si>
    <t>Die Speed Girls</t>
  </si>
  <si>
    <t>SUN Thalgau</t>
  </si>
  <si>
    <t xml:space="preserve">Die Rennschnecken  </t>
  </si>
  <si>
    <t>Die Snickers</t>
  </si>
  <si>
    <t>Dolesji</t>
  </si>
  <si>
    <t>Die Snicker</t>
  </si>
  <si>
    <t>Die Rennschnecken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</si>
</sst>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(Textkörper)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E9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9EE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5" fillId="13" borderId="6" xfId="0" applyFont="1" applyFill="1" applyBorder="1" applyAlignment="1">
      <alignment horizontal="center" vertical="center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1" xfId="0" applyBorder="1"/>
    <xf numFmtId="0" fontId="2" fillId="5" borderId="1" xfId="0" applyFont="1" applyFill="1" applyBorder="1"/>
    <xf numFmtId="0" fontId="2" fillId="0" borderId="1" xfId="0" applyFont="1" applyBorder="1"/>
    <xf numFmtId="0" fontId="2" fillId="0" borderId="21" xfId="0" applyFont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0" fillId="3" borderId="2" xfId="0" applyFill="1" applyBorder="1"/>
    <xf numFmtId="0" fontId="3" fillId="3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/>
    <xf numFmtId="0" fontId="6" fillId="10" borderId="2" xfId="0" applyFont="1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7" fontId="0" fillId="3" borderId="1" xfId="0" applyNumberFormat="1" applyFill="1" applyBorder="1" applyAlignment="1">
      <alignment horizontal="center" vertical="center"/>
    </xf>
    <xf numFmtId="47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0" fillId="15" borderId="0" xfId="0" applyFill="1"/>
    <xf numFmtId="0" fontId="0" fillId="15" borderId="1" xfId="0" applyFill="1" applyBorder="1"/>
    <xf numFmtId="0" fontId="0" fillId="15" borderId="3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47" fontId="0" fillId="15" borderId="1" xfId="0" applyNumberFormat="1" applyFill="1" applyBorder="1" applyAlignment="1">
      <alignment horizontal="center"/>
    </xf>
    <xf numFmtId="47" fontId="0" fillId="15" borderId="1" xfId="0" applyNumberForma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3" fillId="12" borderId="1" xfId="0" applyFont="1" applyFill="1" applyBorder="1"/>
    <xf numFmtId="0" fontId="13" fillId="12" borderId="3" xfId="0" applyFont="1" applyFill="1" applyBorder="1"/>
    <xf numFmtId="0" fontId="13" fillId="12" borderId="2" xfId="0" applyFont="1" applyFill="1" applyBorder="1"/>
    <xf numFmtId="0" fontId="13" fillId="12" borderId="4" xfId="0" applyFont="1" applyFill="1" applyBorder="1"/>
    <xf numFmtId="0" fontId="13" fillId="16" borderId="2" xfId="0" applyFont="1" applyFill="1" applyBorder="1"/>
    <xf numFmtId="0" fontId="13" fillId="16" borderId="4" xfId="0" applyFont="1" applyFill="1" applyBorder="1"/>
    <xf numFmtId="0" fontId="0" fillId="0" borderId="1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0" xfId="0" applyFont="1"/>
    <xf numFmtId="47" fontId="7" fillId="14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/>
    </xf>
    <xf numFmtId="47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7" fontId="18" fillId="3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right"/>
    </xf>
    <xf numFmtId="0" fontId="2" fillId="11" borderId="28" xfId="0" applyFont="1" applyFill="1" applyBorder="1" applyAlignment="1">
      <alignment horizontal="right"/>
    </xf>
    <xf numFmtId="0" fontId="2" fillId="11" borderId="3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9EE8"/>
      <color rgb="FFCCFF66"/>
      <color rgb="FF99CCFF"/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0</xdr:rowOff>
    </xdr:from>
    <xdr:to>
      <xdr:col>1</xdr:col>
      <xdr:colOff>304800</xdr:colOff>
      <xdr:row>1</xdr:row>
      <xdr:rowOff>101600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99D7EAF-2E13-C44B-AEE5-C49FCDB63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0"/>
          <a:ext cx="1164167" cy="1159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83E9-E59F-3047-93B1-4AB8B288762E}">
  <dimension ref="A1:E23"/>
  <sheetViews>
    <sheetView zoomScaleNormal="100" zoomScaleSheetLayoutView="140" workbookViewId="0">
      <selection activeCell="C14" sqref="C14"/>
    </sheetView>
  </sheetViews>
  <sheetFormatPr baseColWidth="10" defaultRowHeight="15" x14ac:dyDescent="0.2"/>
  <cols>
    <col min="1" max="1" width="14.5" style="5" customWidth="1"/>
    <col min="2" max="2" width="23.6640625" customWidth="1"/>
    <col min="3" max="4" width="18.83203125" customWidth="1"/>
    <col min="5" max="5" width="11.33203125" style="5" customWidth="1"/>
  </cols>
  <sheetData>
    <row r="1" spans="1:5" ht="84" customHeight="1" thickBot="1" x14ac:dyDescent="0.25">
      <c r="A1"/>
      <c r="C1" s="136" t="s">
        <v>99</v>
      </c>
      <c r="D1" s="136"/>
      <c r="E1" s="136"/>
    </row>
    <row r="2" spans="1:5" ht="37" thickBot="1" x14ac:dyDescent="0.25">
      <c r="A2" s="1" t="s">
        <v>39</v>
      </c>
      <c r="B2" s="2" t="s">
        <v>40</v>
      </c>
      <c r="C2" s="3" t="s">
        <v>1</v>
      </c>
      <c r="D2" s="3" t="s">
        <v>2</v>
      </c>
      <c r="E2" s="4" t="s">
        <v>41</v>
      </c>
    </row>
    <row r="3" spans="1:5" ht="15" customHeight="1" x14ac:dyDescent="0.2">
      <c r="A3" s="129" t="s">
        <v>42</v>
      </c>
      <c r="B3" s="131" t="s">
        <v>67</v>
      </c>
      <c r="C3" s="6" t="s">
        <v>82</v>
      </c>
      <c r="D3" s="7" t="s">
        <v>84</v>
      </c>
      <c r="E3" s="120">
        <v>580</v>
      </c>
    </row>
    <row r="4" spans="1:5" ht="15" customHeight="1" x14ac:dyDescent="0.2">
      <c r="A4" s="130"/>
      <c r="B4" s="132"/>
      <c r="C4" s="8" t="s">
        <v>80</v>
      </c>
      <c r="D4" s="9" t="s">
        <v>81</v>
      </c>
      <c r="E4" s="121"/>
    </row>
    <row r="5" spans="1:5" ht="15" customHeight="1" thickBot="1" x14ac:dyDescent="0.25">
      <c r="A5" s="130"/>
      <c r="B5" s="19" t="s">
        <v>105</v>
      </c>
      <c r="C5" s="10" t="s">
        <v>82</v>
      </c>
      <c r="D5" s="11" t="s">
        <v>83</v>
      </c>
      <c r="E5" s="122"/>
    </row>
    <row r="6" spans="1:5" ht="15" customHeight="1" x14ac:dyDescent="0.2">
      <c r="A6" s="127" t="s">
        <v>43</v>
      </c>
      <c r="B6" s="131" t="s">
        <v>62</v>
      </c>
      <c r="C6" s="21" t="s">
        <v>57</v>
      </c>
      <c r="D6" s="22" t="s">
        <v>56</v>
      </c>
      <c r="E6" s="120">
        <v>575</v>
      </c>
    </row>
    <row r="7" spans="1:5" ht="15" customHeight="1" x14ac:dyDescent="0.2">
      <c r="A7" s="128"/>
      <c r="B7" s="132"/>
      <c r="C7" s="23" t="s">
        <v>57</v>
      </c>
      <c r="D7" s="15" t="s">
        <v>58</v>
      </c>
      <c r="E7" s="121"/>
    </row>
    <row r="8" spans="1:5" ht="15" customHeight="1" thickBot="1" x14ac:dyDescent="0.25">
      <c r="A8" s="128"/>
      <c r="B8" s="20" t="s">
        <v>79</v>
      </c>
      <c r="C8" s="24" t="s">
        <v>60</v>
      </c>
      <c r="D8" s="25" t="s">
        <v>59</v>
      </c>
      <c r="E8" s="123"/>
    </row>
    <row r="9" spans="1:5" ht="15" customHeight="1" x14ac:dyDescent="0.2">
      <c r="A9" s="129" t="s">
        <v>44</v>
      </c>
      <c r="B9" s="131" t="s">
        <v>65</v>
      </c>
      <c r="C9" s="12" t="s">
        <v>86</v>
      </c>
      <c r="D9" s="13" t="s">
        <v>87</v>
      </c>
      <c r="E9" s="120">
        <v>510</v>
      </c>
    </row>
    <row r="10" spans="1:5" ht="15" customHeight="1" x14ac:dyDescent="0.2">
      <c r="A10" s="130"/>
      <c r="B10" s="132"/>
      <c r="C10" s="14" t="s">
        <v>50</v>
      </c>
      <c r="D10" s="15" t="s">
        <v>88</v>
      </c>
      <c r="E10" s="121"/>
    </row>
    <row r="11" spans="1:5" ht="15" customHeight="1" thickBot="1" x14ac:dyDescent="0.25">
      <c r="A11" s="130"/>
      <c r="B11" s="135"/>
      <c r="C11" s="16" t="s">
        <v>89</v>
      </c>
      <c r="D11" s="17" t="s">
        <v>51</v>
      </c>
      <c r="E11" s="122"/>
    </row>
    <row r="12" spans="1:5" ht="15" customHeight="1" x14ac:dyDescent="0.2">
      <c r="A12" s="127" t="s">
        <v>45</v>
      </c>
      <c r="B12" s="131" t="s">
        <v>61</v>
      </c>
      <c r="C12" s="18" t="s">
        <v>75</v>
      </c>
      <c r="D12" s="7" t="s">
        <v>76</v>
      </c>
      <c r="E12" s="120">
        <v>493</v>
      </c>
    </row>
    <row r="13" spans="1:5" ht="15" customHeight="1" x14ac:dyDescent="0.2">
      <c r="A13" s="128"/>
      <c r="B13" s="132"/>
      <c r="C13" s="8" t="s">
        <v>77</v>
      </c>
      <c r="D13" s="9" t="s">
        <v>90</v>
      </c>
      <c r="E13" s="121"/>
    </row>
    <row r="14" spans="1:5" ht="15" customHeight="1" thickBot="1" x14ac:dyDescent="0.25">
      <c r="A14" s="128"/>
      <c r="B14" s="19" t="s">
        <v>100</v>
      </c>
      <c r="C14" s="10" t="s">
        <v>73</v>
      </c>
      <c r="D14" s="11" t="s">
        <v>74</v>
      </c>
      <c r="E14" s="122"/>
    </row>
    <row r="15" spans="1:5" ht="15" customHeight="1" x14ac:dyDescent="0.2">
      <c r="A15" s="129" t="s">
        <v>46</v>
      </c>
      <c r="B15" s="131" t="s">
        <v>101</v>
      </c>
      <c r="C15" s="12" t="s">
        <v>54</v>
      </c>
      <c r="D15" s="13" t="s">
        <v>55</v>
      </c>
      <c r="E15" s="120">
        <v>485</v>
      </c>
    </row>
    <row r="16" spans="1:5" ht="15" customHeight="1" x14ac:dyDescent="0.2">
      <c r="A16" s="130"/>
      <c r="B16" s="132"/>
      <c r="C16" s="14" t="s">
        <v>54</v>
      </c>
      <c r="D16" s="15" t="s">
        <v>53</v>
      </c>
      <c r="E16" s="121"/>
    </row>
    <row r="17" spans="1:5" ht="15" customHeight="1" thickBot="1" x14ac:dyDescent="0.25">
      <c r="A17" s="130"/>
      <c r="B17" s="20" t="s">
        <v>106</v>
      </c>
      <c r="C17" s="16" t="s">
        <v>97</v>
      </c>
      <c r="D17" s="17" t="s">
        <v>98</v>
      </c>
      <c r="E17" s="123"/>
    </row>
    <row r="18" spans="1:5" ht="15" customHeight="1" x14ac:dyDescent="0.2">
      <c r="A18" s="127" t="s">
        <v>47</v>
      </c>
      <c r="B18" s="133" t="s">
        <v>64</v>
      </c>
      <c r="C18" s="6" t="s">
        <v>71</v>
      </c>
      <c r="D18" s="7" t="s">
        <v>72</v>
      </c>
      <c r="E18" s="120">
        <v>484</v>
      </c>
    </row>
    <row r="19" spans="1:5" ht="15" customHeight="1" x14ac:dyDescent="0.2">
      <c r="A19" s="128"/>
      <c r="B19" s="134"/>
      <c r="C19" s="8" t="s">
        <v>69</v>
      </c>
      <c r="D19" s="9" t="s">
        <v>70</v>
      </c>
      <c r="E19" s="121"/>
    </row>
    <row r="20" spans="1:5" ht="15" customHeight="1" thickBot="1" x14ac:dyDescent="0.25">
      <c r="A20" s="128"/>
      <c r="B20" s="19" t="s">
        <v>63</v>
      </c>
      <c r="C20" s="10" t="s">
        <v>85</v>
      </c>
      <c r="D20" s="11" t="s">
        <v>68</v>
      </c>
      <c r="E20" s="122"/>
    </row>
    <row r="21" spans="1:5" ht="15" customHeight="1" x14ac:dyDescent="0.2">
      <c r="A21" s="124" t="s">
        <v>48</v>
      </c>
      <c r="B21" s="131" t="s">
        <v>66</v>
      </c>
      <c r="C21" s="12" t="s">
        <v>91</v>
      </c>
      <c r="D21" s="13" t="s">
        <v>92</v>
      </c>
      <c r="E21" s="120">
        <v>480</v>
      </c>
    </row>
    <row r="22" spans="1:5" ht="15" customHeight="1" x14ac:dyDescent="0.2">
      <c r="A22" s="125"/>
      <c r="B22" s="132"/>
      <c r="C22" s="14" t="s">
        <v>93</v>
      </c>
      <c r="D22" s="15" t="s">
        <v>94</v>
      </c>
      <c r="E22" s="121"/>
    </row>
    <row r="23" spans="1:5" ht="15" customHeight="1" thickBot="1" x14ac:dyDescent="0.25">
      <c r="A23" s="126"/>
      <c r="B23" s="135"/>
      <c r="C23" s="16" t="s">
        <v>95</v>
      </c>
      <c r="D23" s="17" t="s">
        <v>96</v>
      </c>
      <c r="E23" s="122"/>
    </row>
  </sheetData>
  <sheetProtection algorithmName="SHA-512" hashValue="FsM7GbS+CX7XJ5jnJhTF8YifPMQ41qwWoEMglDSy+oTeDV2wUZ4O/TmDnXitTX6nwxspLZ2TqizF+UEf2j2CmA==" saltValue="Rd4Gtykve6Hc4zazg64bJQ==" spinCount="100000" sheet="1" objects="1" scenarios="1"/>
  <mergeCells count="22">
    <mergeCell ref="C1:E1"/>
    <mergeCell ref="A3:A5"/>
    <mergeCell ref="E3:E5"/>
    <mergeCell ref="A6:A8"/>
    <mergeCell ref="E9:E11"/>
    <mergeCell ref="A9:A11"/>
    <mergeCell ref="B3:B4"/>
    <mergeCell ref="B6:B7"/>
    <mergeCell ref="E12:E14"/>
    <mergeCell ref="E6:E8"/>
    <mergeCell ref="A21:A23"/>
    <mergeCell ref="E21:E23"/>
    <mergeCell ref="A12:A14"/>
    <mergeCell ref="E18:E20"/>
    <mergeCell ref="E15:E17"/>
    <mergeCell ref="A15:A17"/>
    <mergeCell ref="A18:A20"/>
    <mergeCell ref="B12:B13"/>
    <mergeCell ref="B18:B19"/>
    <mergeCell ref="B15:B16"/>
    <mergeCell ref="B9:B11"/>
    <mergeCell ref="B21:B23"/>
  </mergeCells>
  <phoneticPr fontId="17" type="noConversion"/>
  <pageMargins left="0.7" right="0.7" top="0.78740157499999996" bottom="0.78740157499999996" header="0.3" footer="0.3"/>
  <pageSetup paperSize="9" scale="88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T30"/>
  <sheetViews>
    <sheetView tabSelected="1" zoomScale="110" zoomScaleNormal="110" workbookViewId="0">
      <pane xSplit="5" ySplit="30" topLeftCell="H31" activePane="bottomRight" state="frozen"/>
      <selection pane="topRight" activeCell="F1" sqref="F1"/>
      <selection pane="bottomLeft" activeCell="A43" sqref="A43"/>
      <selection pane="bottomRight" activeCell="C12" sqref="C12"/>
    </sheetView>
  </sheetViews>
  <sheetFormatPr baseColWidth="10" defaultColWidth="9.1640625" defaultRowHeight="15" x14ac:dyDescent="0.2"/>
  <cols>
    <col min="1" max="1" width="7.6640625" bestFit="1" customWidth="1"/>
    <col min="2" max="2" width="23.5" customWidth="1"/>
    <col min="3" max="3" width="3" bestFit="1" customWidth="1"/>
    <col min="4" max="4" width="12.83203125" customWidth="1"/>
    <col min="5" max="5" width="10.6640625" customWidth="1"/>
    <col min="6" max="7" width="8.5" hidden="1" customWidth="1"/>
    <col min="8" max="8" width="12.5" style="78" bestFit="1" customWidth="1"/>
    <col min="9" max="9" width="11.83203125" style="78" bestFit="1" customWidth="1"/>
    <col min="10" max="10" width="11.1640625" bestFit="1" customWidth="1"/>
    <col min="11" max="11" width="8.1640625" bestFit="1" customWidth="1"/>
    <col min="12" max="17" width="4.83203125" hidden="1" customWidth="1"/>
    <col min="18" max="18" width="6.5" bestFit="1" customWidth="1"/>
    <col min="19" max="19" width="13.6640625" bestFit="1" customWidth="1"/>
    <col min="20" max="20" width="10.6640625" customWidth="1"/>
    <col min="22" max="22" width="11.33203125" hidden="1" customWidth="1"/>
    <col min="23" max="23" width="11.1640625" hidden="1" customWidth="1"/>
    <col min="24" max="24" width="10.33203125" hidden="1" customWidth="1"/>
    <col min="25" max="25" width="7.33203125" hidden="1" customWidth="1"/>
    <col min="26" max="26" width="12.5" hidden="1" customWidth="1"/>
    <col min="27" max="27" width="11" hidden="1" customWidth="1"/>
    <col min="28" max="28" width="7.33203125" hidden="1" customWidth="1"/>
    <col min="29" max="30" width="10.6640625" bestFit="1" customWidth="1"/>
    <col min="31" max="31" width="11.5" bestFit="1" customWidth="1"/>
    <col min="32" max="32" width="10.33203125" bestFit="1" customWidth="1"/>
    <col min="33" max="33" width="7.33203125" bestFit="1" customWidth="1"/>
    <col min="34" max="34" width="12.6640625" customWidth="1"/>
    <col min="35" max="35" width="10.33203125" bestFit="1" customWidth="1"/>
    <col min="36" max="36" width="7.33203125" bestFit="1" customWidth="1"/>
    <col min="37" max="37" width="14.5" customWidth="1"/>
    <col min="38" max="38" width="16.83203125" customWidth="1"/>
    <col min="39" max="39" width="11.1640625" bestFit="1" customWidth="1"/>
    <col min="40" max="40" width="8.1640625" bestFit="1" customWidth="1"/>
    <col min="41" max="41" width="10.33203125" hidden="1" customWidth="1"/>
    <col min="42" max="42" width="12.33203125" customWidth="1"/>
    <col min="43" max="43" width="10" customWidth="1"/>
    <col min="44" max="44" width="7.1640625" customWidth="1"/>
    <col min="45" max="45" width="16.33203125" bestFit="1" customWidth="1"/>
    <col min="46" max="46" width="12.6640625" customWidth="1"/>
  </cols>
  <sheetData>
    <row r="1" spans="1:46" x14ac:dyDescent="0.2">
      <c r="A1" s="104"/>
      <c r="B1" s="105"/>
      <c r="C1" s="105"/>
      <c r="D1" s="105"/>
      <c r="E1" s="106"/>
      <c r="F1" s="110" t="s">
        <v>3</v>
      </c>
      <c r="G1" s="110"/>
      <c r="H1" s="110"/>
      <c r="I1" s="110"/>
      <c r="J1" s="110"/>
      <c r="K1" s="110"/>
      <c r="L1" s="26"/>
      <c r="M1" s="27"/>
      <c r="N1" s="27"/>
      <c r="O1" s="27"/>
      <c r="P1" s="27"/>
      <c r="Q1" s="27"/>
      <c r="R1" s="107" t="s">
        <v>6</v>
      </c>
      <c r="S1" s="107"/>
      <c r="T1" s="107"/>
      <c r="U1" s="107"/>
      <c r="V1" s="114" t="s">
        <v>36</v>
      </c>
      <c r="W1" s="114"/>
      <c r="X1" s="114"/>
      <c r="Y1" s="114"/>
      <c r="Z1" s="115" t="s">
        <v>15</v>
      </c>
      <c r="AA1" s="115"/>
      <c r="AB1" s="115"/>
      <c r="AC1" s="119" t="s">
        <v>37</v>
      </c>
      <c r="AD1" s="119"/>
      <c r="AE1" s="119"/>
      <c r="AF1" s="119"/>
      <c r="AG1" s="119"/>
      <c r="AH1" s="116" t="s">
        <v>21</v>
      </c>
      <c r="AI1" s="116"/>
      <c r="AJ1" s="116"/>
      <c r="AK1" s="117" t="s">
        <v>52</v>
      </c>
      <c r="AL1" s="117"/>
      <c r="AM1" s="117"/>
      <c r="AN1" s="117"/>
      <c r="AO1" s="118" t="s">
        <v>38</v>
      </c>
      <c r="AP1" s="118"/>
      <c r="AQ1" s="118"/>
      <c r="AR1" s="118"/>
      <c r="AS1" s="81" t="s">
        <v>22</v>
      </c>
      <c r="AT1" s="81"/>
    </row>
    <row r="2" spans="1:46" ht="16" thickBot="1" x14ac:dyDescent="0.25">
      <c r="A2" s="28" t="s">
        <v>23</v>
      </c>
      <c r="B2" s="29" t="s">
        <v>24</v>
      </c>
      <c r="C2" s="28" t="s">
        <v>0</v>
      </c>
      <c r="D2" s="28" t="s">
        <v>1</v>
      </c>
      <c r="E2" s="28" t="s">
        <v>2</v>
      </c>
      <c r="F2" s="30" t="s">
        <v>25</v>
      </c>
      <c r="G2" s="30" t="s">
        <v>26</v>
      </c>
      <c r="H2" s="31" t="s">
        <v>4</v>
      </c>
      <c r="I2" s="32" t="s">
        <v>27</v>
      </c>
      <c r="J2" s="33" t="s">
        <v>16</v>
      </c>
      <c r="K2" s="34" t="s">
        <v>5</v>
      </c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6" t="s">
        <v>13</v>
      </c>
      <c r="S2" s="37" t="s">
        <v>14</v>
      </c>
      <c r="T2" s="38" t="s">
        <v>16</v>
      </c>
      <c r="U2" s="38" t="s">
        <v>5</v>
      </c>
      <c r="V2" s="39" t="s">
        <v>5</v>
      </c>
      <c r="W2" s="40" t="s">
        <v>31</v>
      </c>
      <c r="X2" s="41" t="s">
        <v>17</v>
      </c>
      <c r="Y2" s="41" t="s">
        <v>5</v>
      </c>
      <c r="Z2" s="42" t="s">
        <v>34</v>
      </c>
      <c r="AA2" s="43" t="s">
        <v>16</v>
      </c>
      <c r="AB2" s="43" t="s">
        <v>5</v>
      </c>
      <c r="AC2" s="42" t="s">
        <v>18</v>
      </c>
      <c r="AD2" s="42" t="s">
        <v>19</v>
      </c>
      <c r="AE2" s="44" t="s">
        <v>20</v>
      </c>
      <c r="AF2" s="44" t="s">
        <v>17</v>
      </c>
      <c r="AG2" s="44" t="s">
        <v>5</v>
      </c>
      <c r="AH2" s="42" t="s">
        <v>34</v>
      </c>
      <c r="AI2" s="45" t="s">
        <v>17</v>
      </c>
      <c r="AJ2" s="45" t="s">
        <v>5</v>
      </c>
      <c r="AK2" s="42" t="s">
        <v>34</v>
      </c>
      <c r="AL2" s="46" t="s">
        <v>30</v>
      </c>
      <c r="AM2" s="46" t="s">
        <v>16</v>
      </c>
      <c r="AN2" s="46" t="s">
        <v>5</v>
      </c>
      <c r="AO2" s="47" t="s">
        <v>49</v>
      </c>
      <c r="AP2" s="48" t="s">
        <v>35</v>
      </c>
      <c r="AQ2" s="49" t="s">
        <v>16</v>
      </c>
      <c r="AR2" s="49" t="s">
        <v>5</v>
      </c>
      <c r="AS2" s="50" t="s">
        <v>32</v>
      </c>
      <c r="AT2" s="50" t="s">
        <v>33</v>
      </c>
    </row>
    <row r="3" spans="1:46" ht="15" customHeight="1" x14ac:dyDescent="0.2">
      <c r="A3" s="108">
        <v>1</v>
      </c>
      <c r="B3" s="101" t="s">
        <v>62</v>
      </c>
      <c r="C3" s="51">
        <v>1</v>
      </c>
      <c r="D3" s="6" t="s">
        <v>57</v>
      </c>
      <c r="E3" s="7" t="s">
        <v>56</v>
      </c>
      <c r="F3" s="52"/>
      <c r="G3" s="53"/>
      <c r="H3" s="54">
        <v>212</v>
      </c>
      <c r="I3" s="100">
        <f>IFERROR(IF(OR(H3,H4,H5,H6)="","",SUM(H3:H6)),0)</f>
        <v>636</v>
      </c>
      <c r="J3" s="103">
        <f>IF(I3=0,"keine Punkte",_xlfn.RANK.EQ(I3,$I$3:$I$30,0))</f>
        <v>1</v>
      </c>
      <c r="K3" s="100">
        <f>VLOOKUP(J3,'K1 Tabelle_Wertungspunkte'!$A$2:$B$41,2)</f>
        <v>100</v>
      </c>
      <c r="L3" s="55"/>
      <c r="M3" s="55"/>
      <c r="N3" s="55"/>
      <c r="O3" s="55"/>
      <c r="P3" s="55"/>
      <c r="Q3" s="55"/>
      <c r="R3" s="53">
        <v>12</v>
      </c>
      <c r="S3" s="98">
        <f>SUM(R3:R6)</f>
        <v>36</v>
      </c>
      <c r="T3" s="99">
        <f>IF(S3=0,"keine Punkte",_xlfn.RANK.EQ(S3,$S$3:$S$30,0))</f>
        <v>1</v>
      </c>
      <c r="U3" s="98">
        <f>VLOOKUP(T3,'K1 Tabelle_Wertungspunkte'!$A$2:$B$41,2)</f>
        <v>100</v>
      </c>
      <c r="V3" s="56"/>
      <c r="W3" s="93">
        <v>0</v>
      </c>
      <c r="X3" s="92" t="str">
        <f>IF(W3=0,"Werte fehlten",_xlfn.RANK.EQ(W3,$W$3:$W$30,0))</f>
        <v>Werte fehlten</v>
      </c>
      <c r="Y3" s="93" t="e">
        <f>VLOOKUP(X3,'K1 Tabelle_Wertungspunkte'!$A$2:$B$41,2)</f>
        <v>#N/A</v>
      </c>
      <c r="Z3" s="88"/>
      <c r="AA3" s="94" t="e">
        <f>_xlfn.RANK.EQ(Z3,$Z$3:$Z$30,1)</f>
        <v>#N/A</v>
      </c>
      <c r="AB3" s="94" t="e">
        <f>VLOOKUP(AA3,'K1 Tabelle_Wertungspunkte'!$A$2:$B$41,2)</f>
        <v>#N/A</v>
      </c>
      <c r="AC3" s="89">
        <v>53</v>
      </c>
      <c r="AD3" s="89">
        <v>94</v>
      </c>
      <c r="AE3" s="86">
        <f>SUM(AC3:AD6)</f>
        <v>147</v>
      </c>
      <c r="AF3" s="91">
        <f>IF(AE3=0,"keine Werte",_xlfn.RANK.EQ(AE3,$AE$3:$AE$30,0))</f>
        <v>5</v>
      </c>
      <c r="AG3" s="86">
        <f>VLOOKUP(AF3,'K1 Tabelle_Wertungspunkte'!$A$2:$B$41,2)</f>
        <v>80</v>
      </c>
      <c r="AH3" s="88">
        <v>9.0428240740740736E-4</v>
      </c>
      <c r="AI3" s="87">
        <f>_xlfn.RANK.EQ(AH3,$AH$3:$AH$30,1)</f>
        <v>2</v>
      </c>
      <c r="AJ3" s="87">
        <f>VLOOKUP(AI3,'K1 Tabelle_Wertungspunkte'!$A$2:$B$41,2)</f>
        <v>95</v>
      </c>
      <c r="AK3" s="58">
        <v>1.00625E-3</v>
      </c>
      <c r="AL3" s="79">
        <f>IF(SUM(AK3:AK6)=0,"",(SUM(AK3:AK6)))</f>
        <v>2.921296296296296E-3</v>
      </c>
      <c r="AM3" s="80">
        <f>_xlfn.RANK.EQ(AL3,$AL$3:$AL$30,1)</f>
        <v>1</v>
      </c>
      <c r="AN3" s="80">
        <f>VLOOKUP(AM3,'K1 Tabelle_Wertungspunkte'!$A$2:$B$41,2)</f>
        <v>100</v>
      </c>
      <c r="AO3" s="59">
        <v>0</v>
      </c>
      <c r="AP3" s="83">
        <v>1.1990740740740741E-2</v>
      </c>
      <c r="AQ3" s="85">
        <f>_xlfn.RANK.EQ(AP3,$AP$3:$AP$30,1)</f>
        <v>1</v>
      </c>
      <c r="AR3" s="85">
        <f>VLOOKUP(AQ3,'K1 Tabelle_Wertungspunkte'!$A$2:$B$41,2)</f>
        <v>100</v>
      </c>
      <c r="AS3" s="82">
        <f>IFERROR(AR3+AN3+AJ3+AG3+U3+K3,0)</f>
        <v>575</v>
      </c>
      <c r="AT3" s="82">
        <f>IF(AS3=0,"",_xlfn.RANK.EQ(AS3,$AS$3:$AS$30,0))</f>
        <v>2</v>
      </c>
    </row>
    <row r="4" spans="1:46" ht="15" customHeight="1" x14ac:dyDescent="0.2">
      <c r="A4" s="109"/>
      <c r="B4" s="102"/>
      <c r="C4" s="51">
        <v>2</v>
      </c>
      <c r="D4" s="8" t="s">
        <v>57</v>
      </c>
      <c r="E4" s="9" t="s">
        <v>58</v>
      </c>
      <c r="F4" s="52"/>
      <c r="G4" s="53"/>
      <c r="H4" s="54">
        <v>212</v>
      </c>
      <c r="I4" s="100"/>
      <c r="J4" s="103"/>
      <c r="K4" s="100"/>
      <c r="L4" s="55"/>
      <c r="M4" s="55"/>
      <c r="N4" s="55"/>
      <c r="O4" s="55"/>
      <c r="P4" s="55"/>
      <c r="Q4" s="55"/>
      <c r="R4" s="53">
        <v>12</v>
      </c>
      <c r="S4" s="98"/>
      <c r="T4" s="99"/>
      <c r="U4" s="98"/>
      <c r="V4" s="56"/>
      <c r="W4" s="93"/>
      <c r="X4" s="92"/>
      <c r="Y4" s="93"/>
      <c r="Z4" s="89"/>
      <c r="AA4" s="94"/>
      <c r="AB4" s="94"/>
      <c r="AC4" s="89"/>
      <c r="AD4" s="89"/>
      <c r="AE4" s="86"/>
      <c r="AF4" s="91"/>
      <c r="AG4" s="86"/>
      <c r="AH4" s="89"/>
      <c r="AI4" s="87"/>
      <c r="AJ4" s="87"/>
      <c r="AK4" s="58">
        <v>9.9768518518518522E-4</v>
      </c>
      <c r="AL4" s="79"/>
      <c r="AM4" s="80"/>
      <c r="AN4" s="80"/>
      <c r="AO4" s="57">
        <v>0</v>
      </c>
      <c r="AP4" s="84"/>
      <c r="AQ4" s="85"/>
      <c r="AR4" s="85"/>
      <c r="AS4" s="82"/>
      <c r="AT4" s="82"/>
    </row>
    <row r="5" spans="1:46" ht="15" customHeight="1" thickBot="1" x14ac:dyDescent="0.25">
      <c r="A5" s="109"/>
      <c r="B5" s="60" t="s">
        <v>79</v>
      </c>
      <c r="C5" s="51">
        <v>3</v>
      </c>
      <c r="D5" s="10" t="s">
        <v>60</v>
      </c>
      <c r="E5" s="11" t="s">
        <v>59</v>
      </c>
      <c r="F5" s="52"/>
      <c r="G5" s="53"/>
      <c r="H5" s="54">
        <v>212</v>
      </c>
      <c r="I5" s="100"/>
      <c r="J5" s="103"/>
      <c r="K5" s="100"/>
      <c r="L5" s="55"/>
      <c r="M5" s="55"/>
      <c r="N5" s="55"/>
      <c r="O5" s="55"/>
      <c r="P5" s="55"/>
      <c r="Q5" s="55"/>
      <c r="R5" s="53">
        <v>12</v>
      </c>
      <c r="S5" s="98"/>
      <c r="T5" s="99"/>
      <c r="U5" s="98"/>
      <c r="V5" s="56">
        <v>0</v>
      </c>
      <c r="W5" s="93"/>
      <c r="X5" s="92"/>
      <c r="Y5" s="93"/>
      <c r="Z5" s="89"/>
      <c r="AA5" s="94"/>
      <c r="AB5" s="94"/>
      <c r="AC5" s="89"/>
      <c r="AD5" s="89"/>
      <c r="AE5" s="86"/>
      <c r="AF5" s="91"/>
      <c r="AG5" s="86"/>
      <c r="AH5" s="89"/>
      <c r="AI5" s="87"/>
      <c r="AJ5" s="87"/>
      <c r="AK5" s="58">
        <v>9.173611111111112E-4</v>
      </c>
      <c r="AL5" s="79"/>
      <c r="AM5" s="80"/>
      <c r="AN5" s="80"/>
      <c r="AO5" s="57">
        <v>0</v>
      </c>
      <c r="AP5" s="84"/>
      <c r="AQ5" s="85"/>
      <c r="AR5" s="85"/>
      <c r="AS5" s="82"/>
      <c r="AT5" s="82"/>
    </row>
    <row r="6" spans="1:46" s="61" customFormat="1" ht="15" customHeight="1" thickBot="1" x14ac:dyDescent="0.25">
      <c r="A6" s="97"/>
      <c r="C6" s="62">
        <v>4</v>
      </c>
      <c r="D6" s="62"/>
      <c r="E6" s="62"/>
      <c r="F6" s="63"/>
      <c r="G6" s="64"/>
      <c r="H6" s="65"/>
      <c r="I6" s="100"/>
      <c r="J6" s="103"/>
      <c r="K6" s="100"/>
      <c r="L6" s="62"/>
      <c r="M6" s="62"/>
      <c r="N6" s="62"/>
      <c r="O6" s="62"/>
      <c r="P6" s="62"/>
      <c r="Q6" s="62"/>
      <c r="R6" s="64"/>
      <c r="S6" s="98"/>
      <c r="T6" s="99"/>
      <c r="U6" s="98"/>
      <c r="V6" s="66"/>
      <c r="W6" s="93"/>
      <c r="X6" s="92"/>
      <c r="Y6" s="93"/>
      <c r="Z6" s="89"/>
      <c r="AA6" s="94"/>
      <c r="AB6" s="94"/>
      <c r="AC6" s="89"/>
      <c r="AD6" s="89"/>
      <c r="AE6" s="86"/>
      <c r="AF6" s="91"/>
      <c r="AG6" s="86"/>
      <c r="AH6" s="89"/>
      <c r="AI6" s="87"/>
      <c r="AJ6" s="87"/>
      <c r="AK6" s="67"/>
      <c r="AL6" s="79"/>
      <c r="AM6" s="80"/>
      <c r="AN6" s="80"/>
      <c r="AO6" s="68">
        <v>0</v>
      </c>
      <c r="AP6" s="84"/>
      <c r="AQ6" s="85"/>
      <c r="AR6" s="85"/>
      <c r="AS6" s="82"/>
      <c r="AT6" s="82"/>
    </row>
    <row r="7" spans="1:46" ht="15" customHeight="1" x14ac:dyDescent="0.2">
      <c r="A7" s="95">
        <v>2</v>
      </c>
      <c r="B7" s="112" t="s">
        <v>64</v>
      </c>
      <c r="C7" s="26">
        <v>1</v>
      </c>
      <c r="D7" s="6" t="s">
        <v>85</v>
      </c>
      <c r="E7" s="7" t="s">
        <v>68</v>
      </c>
      <c r="F7" s="52"/>
      <c r="G7" s="53"/>
      <c r="H7" s="54">
        <v>169</v>
      </c>
      <c r="I7" s="100">
        <f>IFERROR(IF(OR(H7,H8,H9,H10)="","",SUM(H7:H10)),0)</f>
        <v>504</v>
      </c>
      <c r="J7" s="103">
        <f>IF(I7=0,"keine Punkte",_xlfn.RANK.EQ(I7,$I$3:$I$30,0))</f>
        <v>7</v>
      </c>
      <c r="K7" s="100">
        <f>VLOOKUP(J7,'K1 Tabelle_Wertungspunkte'!$A$2:$B$41,2)</f>
        <v>72</v>
      </c>
      <c r="L7" s="55"/>
      <c r="M7" s="55"/>
      <c r="N7" s="55"/>
      <c r="O7" s="55"/>
      <c r="P7" s="55"/>
      <c r="Q7" s="55"/>
      <c r="R7" s="53">
        <v>10</v>
      </c>
      <c r="S7" s="98">
        <f>SUM(R7:R10)</f>
        <v>30</v>
      </c>
      <c r="T7" s="99">
        <f>IF(S7=0,"keine Punkte",_xlfn.RANK.EQ(S7,$S$3:$S$30,0))</f>
        <v>4</v>
      </c>
      <c r="U7" s="98">
        <f>VLOOKUP(T7,'K1 Tabelle_Wertungspunkte'!$A$2:$B$41,2)</f>
        <v>85</v>
      </c>
      <c r="V7" s="56"/>
      <c r="W7" s="93">
        <f>SUM(V7:V10)</f>
        <v>0</v>
      </c>
      <c r="X7" s="92" t="str">
        <f>IF(W7=0,"Werte fehlten",_xlfn.RANK.EQ(W7,$W$3:$W$30,0))</f>
        <v>Werte fehlten</v>
      </c>
      <c r="Y7" s="93" t="e">
        <f>VLOOKUP(X7,'K1 Tabelle_Wertungspunkte'!$A$2:$B$41,2)</f>
        <v>#N/A</v>
      </c>
      <c r="Z7" s="88"/>
      <c r="AA7" s="94" t="e">
        <f>_xlfn.RANK.EQ(Z7,$Z$3:$Z$30,1)</f>
        <v>#N/A</v>
      </c>
      <c r="AB7" s="94" t="e">
        <f>VLOOKUP(AA7,'K1 Tabelle_Wertungspunkte'!$A$2:$B$41,2)</f>
        <v>#N/A</v>
      </c>
      <c r="AC7" s="89">
        <v>31</v>
      </c>
      <c r="AD7" s="89">
        <v>133</v>
      </c>
      <c r="AE7" s="86">
        <f>SUM(AC7:AD10)</f>
        <v>164</v>
      </c>
      <c r="AF7" s="91">
        <f>IF(AE7=0,"keine Werte",_xlfn.RANK.EQ(AE7,$AE$3:$AE$30,0))</f>
        <v>3</v>
      </c>
      <c r="AG7" s="86">
        <f>VLOOKUP(AF7,'K1 Tabelle_Wertungspunkte'!$A$2:$B$41,2)</f>
        <v>90</v>
      </c>
      <c r="AH7" s="88">
        <v>1.240625E-3</v>
      </c>
      <c r="AI7" s="87">
        <f>_xlfn.RANK.EQ(AH7,$AH$3:$AH$30,1)</f>
        <v>7</v>
      </c>
      <c r="AJ7" s="87">
        <f>VLOOKUP(AI7,'K1 Tabelle_Wertungspunkte'!$A$2:$B$41,2)</f>
        <v>72</v>
      </c>
      <c r="AK7" s="58">
        <v>1.2385416666666667E-3</v>
      </c>
      <c r="AL7" s="79">
        <f>IF(SUM(AK7:AK10)=0,"",(SUM(AK7:AK10)))</f>
        <v>3.4405092592592595E-3</v>
      </c>
      <c r="AM7" s="80">
        <f>_xlfn.RANK.EQ(AL7,$AL$3:$AL$30,1)</f>
        <v>4</v>
      </c>
      <c r="AN7" s="80">
        <f>VLOOKUP(AM7,'K1 Tabelle_Wertungspunkte'!$A$2:$B$41,2)</f>
        <v>85</v>
      </c>
      <c r="AO7" s="57">
        <v>0</v>
      </c>
      <c r="AP7" s="83">
        <v>1.3427083333333333E-2</v>
      </c>
      <c r="AQ7" s="85">
        <f>_xlfn.RANK.EQ(AP7,$AP$3:$AP$30,1)</f>
        <v>5</v>
      </c>
      <c r="AR7" s="85">
        <f>VLOOKUP(AQ7,'K1 Tabelle_Wertungspunkte'!$A$2:$B$41,2)</f>
        <v>80</v>
      </c>
      <c r="AS7" s="82">
        <f t="shared" ref="AS7" si="0">IFERROR(AR7+AN7+AJ7+AG7+U7+K7,0)</f>
        <v>484</v>
      </c>
      <c r="AT7" s="82">
        <f>IF(AS7=0,"",_xlfn.RANK.EQ(AS7,$AS$3:$AS$30,0))</f>
        <v>6</v>
      </c>
    </row>
    <row r="8" spans="1:46" ht="15" customHeight="1" x14ac:dyDescent="0.2">
      <c r="A8" s="96"/>
      <c r="B8" s="113"/>
      <c r="C8" s="26">
        <v>2</v>
      </c>
      <c r="D8" s="8" t="s">
        <v>69</v>
      </c>
      <c r="E8" s="9" t="s">
        <v>70</v>
      </c>
      <c r="F8" s="52"/>
      <c r="G8" s="53"/>
      <c r="H8" s="54">
        <v>159</v>
      </c>
      <c r="I8" s="100"/>
      <c r="J8" s="103"/>
      <c r="K8" s="100"/>
      <c r="L8" s="55"/>
      <c r="M8" s="55"/>
      <c r="N8" s="55"/>
      <c r="O8" s="55"/>
      <c r="P8" s="55"/>
      <c r="Q8" s="55"/>
      <c r="R8" s="53">
        <v>10</v>
      </c>
      <c r="S8" s="98"/>
      <c r="T8" s="99"/>
      <c r="U8" s="98"/>
      <c r="V8" s="56"/>
      <c r="W8" s="93"/>
      <c r="X8" s="92"/>
      <c r="Y8" s="93"/>
      <c r="Z8" s="89"/>
      <c r="AA8" s="94"/>
      <c r="AB8" s="94"/>
      <c r="AC8" s="89"/>
      <c r="AD8" s="89"/>
      <c r="AE8" s="86"/>
      <c r="AF8" s="91"/>
      <c r="AG8" s="86"/>
      <c r="AH8" s="89"/>
      <c r="AI8" s="87"/>
      <c r="AJ8" s="87"/>
      <c r="AK8" s="58">
        <v>1.0619212962962963E-3</v>
      </c>
      <c r="AL8" s="79"/>
      <c r="AM8" s="80"/>
      <c r="AN8" s="80"/>
      <c r="AO8" s="57">
        <v>0</v>
      </c>
      <c r="AP8" s="84"/>
      <c r="AQ8" s="85"/>
      <c r="AR8" s="85"/>
      <c r="AS8" s="82"/>
      <c r="AT8" s="82"/>
    </row>
    <row r="9" spans="1:46" ht="15" customHeight="1" thickBot="1" x14ac:dyDescent="0.25">
      <c r="A9" s="96"/>
      <c r="B9" s="69" t="s">
        <v>63</v>
      </c>
      <c r="C9" s="26">
        <v>3</v>
      </c>
      <c r="D9" s="10" t="s">
        <v>71</v>
      </c>
      <c r="E9" s="11" t="s">
        <v>72</v>
      </c>
      <c r="F9" s="52"/>
      <c r="G9" s="53"/>
      <c r="H9" s="54">
        <v>176</v>
      </c>
      <c r="I9" s="100"/>
      <c r="J9" s="103"/>
      <c r="K9" s="100"/>
      <c r="L9" s="55"/>
      <c r="M9" s="55"/>
      <c r="N9" s="55"/>
      <c r="O9" s="55"/>
      <c r="P9" s="55"/>
      <c r="Q9" s="55"/>
      <c r="R9" s="53">
        <v>10</v>
      </c>
      <c r="S9" s="98"/>
      <c r="T9" s="99"/>
      <c r="U9" s="98"/>
      <c r="V9" s="56"/>
      <c r="W9" s="93"/>
      <c r="X9" s="92"/>
      <c r="Y9" s="93"/>
      <c r="Z9" s="89"/>
      <c r="AA9" s="94"/>
      <c r="AB9" s="94"/>
      <c r="AC9" s="89"/>
      <c r="AD9" s="89"/>
      <c r="AE9" s="86"/>
      <c r="AF9" s="91"/>
      <c r="AG9" s="86"/>
      <c r="AH9" s="89"/>
      <c r="AI9" s="87"/>
      <c r="AJ9" s="87"/>
      <c r="AK9" s="58">
        <v>1.1400462962962963E-3</v>
      </c>
      <c r="AL9" s="79"/>
      <c r="AM9" s="80"/>
      <c r="AN9" s="80"/>
      <c r="AO9" s="57">
        <v>0</v>
      </c>
      <c r="AP9" s="84"/>
      <c r="AQ9" s="85"/>
      <c r="AR9" s="85"/>
      <c r="AS9" s="82"/>
      <c r="AT9" s="82"/>
    </row>
    <row r="10" spans="1:46" s="61" customFormat="1" ht="15" customHeight="1" thickBot="1" x14ac:dyDescent="0.25">
      <c r="A10" s="97"/>
      <c r="B10" s="62"/>
      <c r="C10" s="62"/>
      <c r="D10" s="62"/>
      <c r="E10" s="62"/>
      <c r="F10" s="63"/>
      <c r="G10" s="64"/>
      <c r="H10" s="65"/>
      <c r="I10" s="100"/>
      <c r="J10" s="103"/>
      <c r="K10" s="100"/>
      <c r="L10" s="62"/>
      <c r="M10" s="62"/>
      <c r="N10" s="62"/>
      <c r="O10" s="62"/>
      <c r="P10" s="62"/>
      <c r="Q10" s="62"/>
      <c r="R10" s="64"/>
      <c r="S10" s="98"/>
      <c r="T10" s="99"/>
      <c r="U10" s="98"/>
      <c r="V10" s="66"/>
      <c r="W10" s="93"/>
      <c r="X10" s="92"/>
      <c r="Y10" s="93"/>
      <c r="Z10" s="89"/>
      <c r="AA10" s="94"/>
      <c r="AB10" s="94"/>
      <c r="AC10" s="89"/>
      <c r="AD10" s="89"/>
      <c r="AE10" s="86"/>
      <c r="AF10" s="91"/>
      <c r="AG10" s="86"/>
      <c r="AH10" s="89"/>
      <c r="AI10" s="87"/>
      <c r="AJ10" s="87"/>
      <c r="AK10" s="67"/>
      <c r="AL10" s="79"/>
      <c r="AM10" s="80"/>
      <c r="AN10" s="80"/>
      <c r="AO10" s="68">
        <v>0</v>
      </c>
      <c r="AP10" s="84"/>
      <c r="AQ10" s="85"/>
      <c r="AR10" s="85"/>
      <c r="AS10" s="82"/>
      <c r="AT10" s="82"/>
    </row>
    <row r="11" spans="1:46" ht="15" customHeight="1" x14ac:dyDescent="0.2">
      <c r="A11" s="95">
        <v>3</v>
      </c>
      <c r="B11" s="101" t="s">
        <v>65</v>
      </c>
      <c r="C11" s="26">
        <v>1</v>
      </c>
      <c r="D11" s="8" t="s">
        <v>86</v>
      </c>
      <c r="E11" s="9" t="s">
        <v>87</v>
      </c>
      <c r="F11" s="52"/>
      <c r="G11" s="53"/>
      <c r="H11" s="54">
        <v>186</v>
      </c>
      <c r="I11" s="100">
        <f>IFERROR(IF(OR(H11,H12,H13,H14)="","",SUM(H11:H14)),0)</f>
        <v>544</v>
      </c>
      <c r="J11" s="103">
        <f>IF(I11=0,"keine Punkte",_xlfn.RANK.EQ(I11,$I$3:$I$30,0))</f>
        <v>4</v>
      </c>
      <c r="K11" s="100">
        <f>VLOOKUP(J11,'K1 Tabelle_Wertungspunkte'!$A$2:$B$41,2)</f>
        <v>85</v>
      </c>
      <c r="L11" s="70"/>
      <c r="M11" s="71"/>
      <c r="N11" s="71"/>
      <c r="O11" s="71"/>
      <c r="P11" s="71"/>
      <c r="Q11" s="71"/>
      <c r="R11" s="53">
        <v>10</v>
      </c>
      <c r="S11" s="98">
        <f>SUM(R11:R14)</f>
        <v>30</v>
      </c>
      <c r="T11" s="99">
        <f>IF(S11=0,"keine Punkte",_xlfn.RANK.EQ(S11,$S$3:$S$30,0))</f>
        <v>4</v>
      </c>
      <c r="U11" s="98">
        <f>VLOOKUP(T11,'K1 Tabelle_Wertungspunkte'!$A$2:$B$41,2)</f>
        <v>85</v>
      </c>
      <c r="V11" s="56"/>
      <c r="W11" s="93">
        <f>SUM(V11:V14)</f>
        <v>0</v>
      </c>
      <c r="X11" s="92" t="str">
        <f>IF(W11=0,"Werte fehlten",_xlfn.RANK.EQ(W11,$W$3:$W$30,0))</f>
        <v>Werte fehlten</v>
      </c>
      <c r="Y11" s="93" t="e">
        <f>VLOOKUP(X11,'K1 Tabelle_Wertungspunkte'!$A$2:$B$41,2)</f>
        <v>#N/A</v>
      </c>
      <c r="Z11" s="88"/>
      <c r="AA11" s="94" t="e">
        <f>_xlfn.RANK.EQ(Z11,$Z$3:$Z$30,1)</f>
        <v>#N/A</v>
      </c>
      <c r="AB11" s="94" t="e">
        <f>VLOOKUP(AA11,'K1 Tabelle_Wertungspunkte'!$A$2:$B$41,2)</f>
        <v>#N/A</v>
      </c>
      <c r="AC11" s="89">
        <v>58</v>
      </c>
      <c r="AD11" s="89">
        <v>100</v>
      </c>
      <c r="AE11" s="86">
        <f>SUM(AC11:AD14)</f>
        <v>158</v>
      </c>
      <c r="AF11" s="91">
        <f>IF(AE11=0,"keine Werte",_xlfn.RANK.EQ(AE11,$AE$3:$AE$30,0))</f>
        <v>4</v>
      </c>
      <c r="AG11" s="86">
        <f>VLOOKUP(AF11,'K1 Tabelle_Wertungspunkte'!$A$2:$B$41,2)</f>
        <v>85</v>
      </c>
      <c r="AH11" s="88">
        <v>1.0274305555555555E-3</v>
      </c>
      <c r="AI11" s="87">
        <f>_xlfn.RANK.EQ(AH11,$AH$3:$AH$30,1)</f>
        <v>4</v>
      </c>
      <c r="AJ11" s="87">
        <f>VLOOKUP(AI11,'K1 Tabelle_Wertungspunkte'!$A$2:$B$41,2)</f>
        <v>85</v>
      </c>
      <c r="AK11" s="58">
        <v>1.3362268518518519E-3</v>
      </c>
      <c r="AL11" s="79">
        <f>IF(SUM(AK11:AK14)=0,"",(SUM(AK11:AK14)))</f>
        <v>3.5111111111111111E-3</v>
      </c>
      <c r="AM11" s="80">
        <f>_xlfn.RANK.EQ(AL11,$AL$3:$AL$30,1)</f>
        <v>5</v>
      </c>
      <c r="AN11" s="80">
        <f>VLOOKUP(AM11,'K1 Tabelle_Wertungspunkte'!$A$2:$B$41,2)</f>
        <v>80</v>
      </c>
      <c r="AO11" s="57">
        <v>0</v>
      </c>
      <c r="AP11" s="83">
        <v>1.3402777777777777E-2</v>
      </c>
      <c r="AQ11" s="85">
        <f>_xlfn.RANK.EQ(AP11,$AP$3:$AP$30,1)</f>
        <v>3</v>
      </c>
      <c r="AR11" s="85">
        <f>VLOOKUP(AQ11,'K1 Tabelle_Wertungspunkte'!$A$2:$B$41,2)</f>
        <v>90</v>
      </c>
      <c r="AS11" s="82">
        <f t="shared" ref="AS11" si="1">IFERROR(AR11+AN11+AJ11+AG11+U11+K11,0)</f>
        <v>510</v>
      </c>
      <c r="AT11" s="82">
        <f>IF(AS11=0,"",_xlfn.RANK.EQ(AS11,$AS$3:$AS$30,0))</f>
        <v>3</v>
      </c>
    </row>
    <row r="12" spans="1:46" ht="15" customHeight="1" x14ac:dyDescent="0.2">
      <c r="A12" s="96"/>
      <c r="B12" s="102"/>
      <c r="C12" s="26">
        <v>2</v>
      </c>
      <c r="D12" s="8" t="s">
        <v>104</v>
      </c>
      <c r="E12" s="9" t="s">
        <v>51</v>
      </c>
      <c r="F12" s="52"/>
      <c r="G12" s="53"/>
      <c r="H12" s="54">
        <v>198</v>
      </c>
      <c r="I12" s="100"/>
      <c r="J12" s="103"/>
      <c r="K12" s="100"/>
      <c r="L12" s="72"/>
      <c r="M12" s="73"/>
      <c r="N12" s="73"/>
      <c r="O12" s="73"/>
      <c r="P12" s="73"/>
      <c r="Q12" s="73"/>
      <c r="R12" s="53">
        <v>8</v>
      </c>
      <c r="S12" s="98"/>
      <c r="T12" s="99"/>
      <c r="U12" s="98"/>
      <c r="V12" s="56"/>
      <c r="W12" s="93"/>
      <c r="X12" s="92"/>
      <c r="Y12" s="93"/>
      <c r="Z12" s="89"/>
      <c r="AA12" s="94"/>
      <c r="AB12" s="94"/>
      <c r="AC12" s="89"/>
      <c r="AD12" s="89"/>
      <c r="AE12" s="86"/>
      <c r="AF12" s="91"/>
      <c r="AG12" s="86"/>
      <c r="AH12" s="89"/>
      <c r="AI12" s="87"/>
      <c r="AJ12" s="87"/>
      <c r="AK12" s="58">
        <v>1.172685185185185E-3</v>
      </c>
      <c r="AL12" s="79"/>
      <c r="AM12" s="80"/>
      <c r="AN12" s="80"/>
      <c r="AO12" s="57">
        <v>0</v>
      </c>
      <c r="AP12" s="83"/>
      <c r="AQ12" s="85"/>
      <c r="AR12" s="85"/>
      <c r="AS12" s="82"/>
      <c r="AT12" s="82"/>
    </row>
    <row r="13" spans="1:46" ht="15" customHeight="1" thickBot="1" x14ac:dyDescent="0.25">
      <c r="A13" s="96"/>
      <c r="B13" s="111"/>
      <c r="C13" s="26">
        <v>3</v>
      </c>
      <c r="D13" s="10" t="s">
        <v>50</v>
      </c>
      <c r="E13" s="11" t="s">
        <v>88</v>
      </c>
      <c r="F13" s="52"/>
      <c r="G13" s="53"/>
      <c r="H13" s="54">
        <v>160</v>
      </c>
      <c r="I13" s="100"/>
      <c r="J13" s="103"/>
      <c r="K13" s="100"/>
      <c r="L13" s="72"/>
      <c r="M13" s="73"/>
      <c r="N13" s="73"/>
      <c r="O13" s="73"/>
      <c r="P13" s="73"/>
      <c r="Q13" s="73"/>
      <c r="R13" s="53">
        <v>12</v>
      </c>
      <c r="S13" s="98"/>
      <c r="T13" s="99"/>
      <c r="U13" s="98"/>
      <c r="V13" s="56"/>
      <c r="W13" s="93"/>
      <c r="X13" s="92"/>
      <c r="Y13" s="93"/>
      <c r="Z13" s="89"/>
      <c r="AA13" s="94"/>
      <c r="AB13" s="94"/>
      <c r="AC13" s="89"/>
      <c r="AD13" s="89"/>
      <c r="AE13" s="86"/>
      <c r="AF13" s="91"/>
      <c r="AG13" s="86"/>
      <c r="AH13" s="89"/>
      <c r="AI13" s="87"/>
      <c r="AJ13" s="87"/>
      <c r="AK13" s="58">
        <v>1.0021990740740742E-3</v>
      </c>
      <c r="AL13" s="79"/>
      <c r="AM13" s="80"/>
      <c r="AN13" s="80"/>
      <c r="AO13" s="57">
        <v>0</v>
      </c>
      <c r="AP13" s="83"/>
      <c r="AQ13" s="85"/>
      <c r="AR13" s="85"/>
      <c r="AS13" s="82"/>
      <c r="AT13" s="82"/>
    </row>
    <row r="14" spans="1:46" s="61" customFormat="1" ht="15" customHeight="1" thickBot="1" x14ac:dyDescent="0.25">
      <c r="A14" s="97"/>
      <c r="B14" s="62"/>
      <c r="C14" s="62"/>
      <c r="D14" s="62"/>
      <c r="E14" s="62"/>
      <c r="F14" s="63"/>
      <c r="G14" s="64"/>
      <c r="H14" s="65"/>
      <c r="I14" s="100"/>
      <c r="J14" s="103"/>
      <c r="K14" s="100"/>
      <c r="L14" s="74"/>
      <c r="M14" s="75"/>
      <c r="N14" s="75"/>
      <c r="O14" s="75"/>
      <c r="P14" s="75"/>
      <c r="Q14" s="75"/>
      <c r="R14" s="64"/>
      <c r="S14" s="98"/>
      <c r="T14" s="99"/>
      <c r="U14" s="98"/>
      <c r="V14" s="66"/>
      <c r="W14" s="93"/>
      <c r="X14" s="92"/>
      <c r="Y14" s="93"/>
      <c r="Z14" s="89"/>
      <c r="AA14" s="94"/>
      <c r="AB14" s="94"/>
      <c r="AC14" s="89"/>
      <c r="AD14" s="89"/>
      <c r="AE14" s="86"/>
      <c r="AF14" s="91"/>
      <c r="AG14" s="86"/>
      <c r="AH14" s="89"/>
      <c r="AI14" s="87"/>
      <c r="AJ14" s="87"/>
      <c r="AK14" s="67"/>
      <c r="AL14" s="79"/>
      <c r="AM14" s="80"/>
      <c r="AN14" s="80"/>
      <c r="AO14" s="68">
        <v>0</v>
      </c>
      <c r="AP14" s="83"/>
      <c r="AQ14" s="85"/>
      <c r="AR14" s="85"/>
      <c r="AS14" s="82"/>
      <c r="AT14" s="82"/>
    </row>
    <row r="15" spans="1:46" ht="15" customHeight="1" x14ac:dyDescent="0.2">
      <c r="A15" s="95">
        <v>4</v>
      </c>
      <c r="B15" s="101" t="s">
        <v>61</v>
      </c>
      <c r="C15" s="26">
        <v>1</v>
      </c>
      <c r="D15" s="6" t="s">
        <v>73</v>
      </c>
      <c r="E15" s="7" t="s">
        <v>74</v>
      </c>
      <c r="F15" s="52"/>
      <c r="G15" s="53"/>
      <c r="H15" s="54">
        <v>162</v>
      </c>
      <c r="I15" s="100">
        <f>IFERROR(IF(OR(H15,H16,H17,H18)="","",SUM(H15:H18)),0)</f>
        <v>522</v>
      </c>
      <c r="J15" s="103">
        <f>IF(I15=0,"keine Punkte",_xlfn.RANK.EQ(I15,$I$3:$I$30,0))</f>
        <v>6</v>
      </c>
      <c r="K15" s="100">
        <f>VLOOKUP(J15,'K1 Tabelle_Wertungspunkte'!$A$2:$B$41,2)</f>
        <v>76</v>
      </c>
      <c r="L15" s="55"/>
      <c r="M15" s="55"/>
      <c r="N15" s="55"/>
      <c r="O15" s="55"/>
      <c r="P15" s="55"/>
      <c r="Q15" s="55"/>
      <c r="R15" s="53">
        <v>10</v>
      </c>
      <c r="S15" s="98">
        <f>SUM(R15:R18)</f>
        <v>32</v>
      </c>
      <c r="T15" s="99">
        <f>IF(S15=0,"keine Punkte",_xlfn.RANK.EQ(S15,$S$3:$S$30,0))</f>
        <v>3</v>
      </c>
      <c r="U15" s="98">
        <f>VLOOKUP(T15,'K1 Tabelle_Wertungspunkte'!$A$2:$B$41,2)</f>
        <v>90</v>
      </c>
      <c r="V15" s="56"/>
      <c r="W15" s="93">
        <f>SUM(V15:V18)</f>
        <v>0</v>
      </c>
      <c r="X15" s="92" t="str">
        <f>IF(W15=0,"Werte fehlten",_xlfn.RANK.EQ(W15,$W$3:$W$30,0))</f>
        <v>Werte fehlten</v>
      </c>
      <c r="Y15" s="93" t="e">
        <f>VLOOKUP(X15,'K1 Tabelle_Wertungspunkte'!$A$2:$B$41,2)</f>
        <v>#N/A</v>
      </c>
      <c r="Z15" s="88"/>
      <c r="AA15" s="94" t="e">
        <f>_xlfn.RANK.EQ(Z15,$Z$3:$Z$30,1)</f>
        <v>#N/A</v>
      </c>
      <c r="AB15" s="94" t="e">
        <f>VLOOKUP(AA15,'K1 Tabelle_Wertungspunkte'!$A$2:$B$41,2)</f>
        <v>#N/A</v>
      </c>
      <c r="AC15" s="89">
        <v>59</v>
      </c>
      <c r="AD15" s="89">
        <v>76</v>
      </c>
      <c r="AE15" s="86">
        <f>SUM(AC15:AD18)</f>
        <v>135</v>
      </c>
      <c r="AF15" s="91">
        <f>IF(AE15=0,"keine Werte",_xlfn.RANK.EQ(AE15,$AE$3:$AE$30,0))</f>
        <v>6</v>
      </c>
      <c r="AG15" s="86">
        <f>VLOOKUP(AF15,'K1 Tabelle_Wertungspunkte'!$A$2:$B$41,2)</f>
        <v>76</v>
      </c>
      <c r="AH15" s="88">
        <v>1.0465277777777777E-3</v>
      </c>
      <c r="AI15" s="87">
        <f>_xlfn.RANK.EQ(AH15,$AH$3:$AH$30,1)</f>
        <v>5</v>
      </c>
      <c r="AJ15" s="87">
        <f>VLOOKUP(AI15,'K1 Tabelle_Wertungspunkte'!$A$2:$B$41,2)</f>
        <v>80</v>
      </c>
      <c r="AK15" s="58">
        <v>1.0641203703703704E-3</v>
      </c>
      <c r="AL15" s="79">
        <f>IF(SUM(AK15:AK18)=0,"",(SUM(AK15:AK18)))</f>
        <v>3.2495370370370369E-3</v>
      </c>
      <c r="AM15" s="80">
        <f>_xlfn.RANK.EQ(AL15,$AL$3:$AL$30,1)</f>
        <v>2</v>
      </c>
      <c r="AN15" s="80">
        <f>VLOOKUP(AM15,'K1 Tabelle_Wertungspunkte'!$A$2:$B$41,2)</f>
        <v>95</v>
      </c>
      <c r="AO15" s="57">
        <v>0</v>
      </c>
      <c r="AP15" s="83">
        <v>1.3472222222222222E-2</v>
      </c>
      <c r="AQ15" s="85">
        <f>_xlfn.RANK.EQ(AP15,$AP$3:$AP$30,1)</f>
        <v>6</v>
      </c>
      <c r="AR15" s="85">
        <f>VLOOKUP(AQ15,'K1 Tabelle_Wertungspunkte'!$A$2:$B$41,2)</f>
        <v>76</v>
      </c>
      <c r="AS15" s="82">
        <f t="shared" ref="AS15" si="2">IFERROR(AR15+AN15+AJ15+AG15+U15+K15,0)</f>
        <v>493</v>
      </c>
      <c r="AT15" s="82">
        <f>IF(AS15=0,"",_xlfn.RANK.EQ(AS15,$AS$3:$AS$30,0))</f>
        <v>4</v>
      </c>
    </row>
    <row r="16" spans="1:46" ht="15" customHeight="1" x14ac:dyDescent="0.2">
      <c r="A16" s="96"/>
      <c r="B16" s="102"/>
      <c r="C16" s="26">
        <v>2</v>
      </c>
      <c r="D16" s="8" t="s">
        <v>77</v>
      </c>
      <c r="E16" s="9" t="s">
        <v>78</v>
      </c>
      <c r="F16" s="52"/>
      <c r="G16" s="53"/>
      <c r="H16" s="54">
        <v>175</v>
      </c>
      <c r="I16" s="100"/>
      <c r="J16" s="103"/>
      <c r="K16" s="100"/>
      <c r="L16" s="55"/>
      <c r="M16" s="55"/>
      <c r="N16" s="55"/>
      <c r="O16" s="55"/>
      <c r="P16" s="55"/>
      <c r="Q16" s="55"/>
      <c r="R16" s="53">
        <v>12</v>
      </c>
      <c r="S16" s="98"/>
      <c r="T16" s="99"/>
      <c r="U16" s="98"/>
      <c r="V16" s="56"/>
      <c r="W16" s="93"/>
      <c r="X16" s="92"/>
      <c r="Y16" s="93"/>
      <c r="Z16" s="89"/>
      <c r="AA16" s="94"/>
      <c r="AB16" s="94"/>
      <c r="AC16" s="89"/>
      <c r="AD16" s="89"/>
      <c r="AE16" s="86"/>
      <c r="AF16" s="91"/>
      <c r="AG16" s="86"/>
      <c r="AH16" s="88"/>
      <c r="AI16" s="87"/>
      <c r="AJ16" s="87"/>
      <c r="AK16" s="58">
        <v>1.1429398148148147E-3</v>
      </c>
      <c r="AL16" s="79"/>
      <c r="AM16" s="80"/>
      <c r="AN16" s="80"/>
      <c r="AO16" s="57">
        <v>0</v>
      </c>
      <c r="AP16" s="84"/>
      <c r="AQ16" s="85"/>
      <c r="AR16" s="85"/>
      <c r="AS16" s="82"/>
      <c r="AT16" s="82"/>
    </row>
    <row r="17" spans="1:46" ht="15" customHeight="1" thickBot="1" x14ac:dyDescent="0.25">
      <c r="A17" s="96"/>
      <c r="B17" s="76" t="s">
        <v>100</v>
      </c>
      <c r="C17" s="26">
        <v>3</v>
      </c>
      <c r="D17" s="10" t="s">
        <v>75</v>
      </c>
      <c r="E17" s="11" t="s">
        <v>76</v>
      </c>
      <c r="F17" s="52"/>
      <c r="G17" s="53"/>
      <c r="H17" s="54">
        <v>185</v>
      </c>
      <c r="I17" s="100"/>
      <c r="J17" s="103"/>
      <c r="K17" s="100"/>
      <c r="L17" s="55"/>
      <c r="M17" s="55"/>
      <c r="N17" s="55"/>
      <c r="O17" s="55"/>
      <c r="P17" s="55"/>
      <c r="Q17" s="55"/>
      <c r="R17" s="53">
        <v>10</v>
      </c>
      <c r="S17" s="98"/>
      <c r="T17" s="99"/>
      <c r="U17" s="98"/>
      <c r="V17" s="56"/>
      <c r="W17" s="93"/>
      <c r="X17" s="92"/>
      <c r="Y17" s="93"/>
      <c r="Z17" s="89"/>
      <c r="AA17" s="94"/>
      <c r="AB17" s="94"/>
      <c r="AC17" s="89"/>
      <c r="AD17" s="89"/>
      <c r="AE17" s="86"/>
      <c r="AF17" s="91"/>
      <c r="AG17" s="86"/>
      <c r="AH17" s="88"/>
      <c r="AI17" s="87"/>
      <c r="AJ17" s="87"/>
      <c r="AK17" s="58">
        <v>1.0424768518518517E-3</v>
      </c>
      <c r="AL17" s="79"/>
      <c r="AM17" s="80"/>
      <c r="AN17" s="80"/>
      <c r="AO17" s="57">
        <v>0</v>
      </c>
      <c r="AP17" s="84"/>
      <c r="AQ17" s="85"/>
      <c r="AR17" s="85"/>
      <c r="AS17" s="82"/>
      <c r="AT17" s="82"/>
    </row>
    <row r="18" spans="1:46" s="61" customFormat="1" ht="15" customHeight="1" thickBot="1" x14ac:dyDescent="0.25">
      <c r="A18" s="97"/>
      <c r="B18" s="62"/>
      <c r="C18" s="62"/>
      <c r="D18" s="62"/>
      <c r="E18" s="62"/>
      <c r="F18" s="63"/>
      <c r="G18" s="64"/>
      <c r="H18" s="65"/>
      <c r="I18" s="100"/>
      <c r="J18" s="103"/>
      <c r="K18" s="100"/>
      <c r="L18" s="62"/>
      <c r="M18" s="62"/>
      <c r="N18" s="62"/>
      <c r="O18" s="62"/>
      <c r="P18" s="62"/>
      <c r="Q18" s="62"/>
      <c r="R18" s="64"/>
      <c r="S18" s="98"/>
      <c r="T18" s="99"/>
      <c r="U18" s="98"/>
      <c r="V18" s="66"/>
      <c r="W18" s="93"/>
      <c r="X18" s="92"/>
      <c r="Y18" s="93"/>
      <c r="Z18" s="89"/>
      <c r="AA18" s="94"/>
      <c r="AB18" s="94"/>
      <c r="AC18" s="89"/>
      <c r="AD18" s="89"/>
      <c r="AE18" s="86"/>
      <c r="AF18" s="91"/>
      <c r="AG18" s="86"/>
      <c r="AH18" s="88"/>
      <c r="AI18" s="87"/>
      <c r="AJ18" s="87"/>
      <c r="AK18" s="67"/>
      <c r="AL18" s="79"/>
      <c r="AM18" s="80"/>
      <c r="AN18" s="80"/>
      <c r="AO18" s="68">
        <v>0</v>
      </c>
      <c r="AP18" s="84"/>
      <c r="AQ18" s="85"/>
      <c r="AR18" s="85"/>
      <c r="AS18" s="82"/>
      <c r="AT18" s="82"/>
    </row>
    <row r="19" spans="1:46" ht="15" customHeight="1" x14ac:dyDescent="0.2">
      <c r="A19" s="95">
        <v>5</v>
      </c>
      <c r="B19" s="101" t="s">
        <v>66</v>
      </c>
      <c r="C19" s="26">
        <v>1</v>
      </c>
      <c r="D19" s="6" t="s">
        <v>95</v>
      </c>
      <c r="E19" s="7" t="s">
        <v>96</v>
      </c>
      <c r="F19" s="52"/>
      <c r="G19" s="53"/>
      <c r="H19" s="54">
        <v>164</v>
      </c>
      <c r="I19" s="100">
        <f>IFERROR(IF(OR(H19,H20,H21,H22)="","",SUM(H19:H22)),0)</f>
        <v>537</v>
      </c>
      <c r="J19" s="103">
        <f>IF(I19=0,"keine Punkte",_xlfn.RANK.EQ(I19,$I$3:$I$30,0))</f>
        <v>5</v>
      </c>
      <c r="K19" s="100">
        <f>VLOOKUP(J19,'K1 Tabelle_Wertungspunkte'!$A$2:$B$41,2)</f>
        <v>80</v>
      </c>
      <c r="L19" s="55"/>
      <c r="M19" s="55"/>
      <c r="N19" s="55"/>
      <c r="O19" s="55"/>
      <c r="P19" s="55"/>
      <c r="Q19" s="55"/>
      <c r="R19" s="53">
        <v>10</v>
      </c>
      <c r="S19" s="98">
        <f>SUM(R19:R22)</f>
        <v>30</v>
      </c>
      <c r="T19" s="99">
        <f>IF(S19=0,"keine Punkte",_xlfn.RANK.EQ(S19,$S$3:$S$30,0))</f>
        <v>4</v>
      </c>
      <c r="U19" s="98">
        <f>VLOOKUP(T19,'K1 Tabelle_Wertungspunkte'!$A$2:$B$41,2)</f>
        <v>85</v>
      </c>
      <c r="V19" s="56"/>
      <c r="W19" s="93">
        <f>SUM(V19:V22)</f>
        <v>0</v>
      </c>
      <c r="X19" s="92" t="str">
        <f>IF(W19=0,"Werte fehlten",_xlfn.RANK.EQ(W19,$W$3:$W$30,0))</f>
        <v>Werte fehlten</v>
      </c>
      <c r="Y19" s="93" t="e">
        <f>VLOOKUP(X19,'K1 Tabelle_Wertungspunkte'!$A$2:$B$41,2)</f>
        <v>#N/A</v>
      </c>
      <c r="Z19" s="88"/>
      <c r="AA19" s="94" t="e">
        <f>_xlfn.RANK.EQ(Z19,$Z$3:$Z$30,1)</f>
        <v>#N/A</v>
      </c>
      <c r="AB19" s="94" t="e">
        <f>VLOOKUP(AA19,'K1 Tabelle_Wertungspunkte'!$A$2:$B$41,2)</f>
        <v>#N/A</v>
      </c>
      <c r="AC19" s="89">
        <v>37</v>
      </c>
      <c r="AD19" s="89">
        <v>133</v>
      </c>
      <c r="AE19" s="86">
        <f>SUM(AC19:AD22)</f>
        <v>170</v>
      </c>
      <c r="AF19" s="91">
        <f>IF(AE19=0,"keine Werte",_xlfn.RANK.EQ(AE19,$AE$3:$AE$30,0))</f>
        <v>2</v>
      </c>
      <c r="AG19" s="86">
        <f>VLOOKUP(AF19,'K1 Tabelle_Wertungspunkte'!$A$2:$B$41,2)</f>
        <v>95</v>
      </c>
      <c r="AH19" s="88">
        <v>1.1981481481481483E-3</v>
      </c>
      <c r="AI19" s="87">
        <f>_xlfn.RANK.EQ(AH19,$AH$3:$AH$30,1)</f>
        <v>6</v>
      </c>
      <c r="AJ19" s="87">
        <f>VLOOKUP(AI19,'K1 Tabelle_Wertungspunkte'!$A$2:$B$41,2)</f>
        <v>76</v>
      </c>
      <c r="AK19" s="58">
        <v>1.2130787037037036E-3</v>
      </c>
      <c r="AL19" s="79">
        <f>IF(SUM(AK19:AK22)=0,"",(SUM(AK19:AK22)))</f>
        <v>3.6915509259259262E-3</v>
      </c>
      <c r="AM19" s="80">
        <f>_xlfn.RANK.EQ(AL19,$AL$3:$AL$30,1)</f>
        <v>7</v>
      </c>
      <c r="AN19" s="80">
        <f>VLOOKUP(AM19,'K1 Tabelle_Wertungspunkte'!$A$2:$B$41,2)</f>
        <v>72</v>
      </c>
      <c r="AO19" s="57">
        <v>0</v>
      </c>
      <c r="AP19" s="83">
        <v>1.429050925925926E-2</v>
      </c>
      <c r="AQ19" s="85">
        <f>_xlfn.RANK.EQ(AP19,$AP$3:$AP$30,1)</f>
        <v>7</v>
      </c>
      <c r="AR19" s="85">
        <f>VLOOKUP(AQ19,'K1 Tabelle_Wertungspunkte'!$A$2:$B$41,2)</f>
        <v>72</v>
      </c>
      <c r="AS19" s="82">
        <f t="shared" ref="AS19" si="3">IFERROR(AR19+AN19+AJ19+AG19+U19+K19,0)</f>
        <v>480</v>
      </c>
      <c r="AT19" s="82">
        <f>IF(AS19=0,"",_xlfn.RANK.EQ(AS19,$AS$3:$AS$30,0))</f>
        <v>7</v>
      </c>
    </row>
    <row r="20" spans="1:46" ht="15" customHeight="1" x14ac:dyDescent="0.2">
      <c r="A20" s="96"/>
      <c r="B20" s="102"/>
      <c r="C20" s="26">
        <v>2</v>
      </c>
      <c r="D20" s="8" t="s">
        <v>91</v>
      </c>
      <c r="E20" s="9" t="s">
        <v>92</v>
      </c>
      <c r="F20" s="52"/>
      <c r="G20" s="53"/>
      <c r="H20" s="54">
        <v>177</v>
      </c>
      <c r="I20" s="100"/>
      <c r="J20" s="103"/>
      <c r="K20" s="100"/>
      <c r="L20" s="55"/>
      <c r="M20" s="55"/>
      <c r="N20" s="55"/>
      <c r="O20" s="55"/>
      <c r="P20" s="55"/>
      <c r="Q20" s="55"/>
      <c r="R20" s="53">
        <v>8</v>
      </c>
      <c r="S20" s="98"/>
      <c r="T20" s="99"/>
      <c r="U20" s="98"/>
      <c r="V20" s="56"/>
      <c r="W20" s="93"/>
      <c r="X20" s="92"/>
      <c r="Y20" s="93"/>
      <c r="Z20" s="89"/>
      <c r="AA20" s="94"/>
      <c r="AB20" s="94"/>
      <c r="AC20" s="89"/>
      <c r="AD20" s="89"/>
      <c r="AE20" s="86"/>
      <c r="AF20" s="91"/>
      <c r="AG20" s="86"/>
      <c r="AH20" s="88"/>
      <c r="AI20" s="87"/>
      <c r="AJ20" s="87"/>
      <c r="AK20" s="58">
        <v>1.3195601851851851E-3</v>
      </c>
      <c r="AL20" s="79"/>
      <c r="AM20" s="80"/>
      <c r="AN20" s="80"/>
      <c r="AO20" s="57">
        <v>0</v>
      </c>
      <c r="AP20" s="84"/>
      <c r="AQ20" s="85"/>
      <c r="AR20" s="85"/>
      <c r="AS20" s="82"/>
      <c r="AT20" s="82"/>
    </row>
    <row r="21" spans="1:46" ht="15" customHeight="1" thickBot="1" x14ac:dyDescent="0.25">
      <c r="A21" s="96"/>
      <c r="B21" s="111"/>
      <c r="C21" s="26">
        <v>3</v>
      </c>
      <c r="D21" s="10" t="s">
        <v>93</v>
      </c>
      <c r="E21" s="11" t="s">
        <v>94</v>
      </c>
      <c r="F21" s="52"/>
      <c r="G21" s="53"/>
      <c r="H21" s="54">
        <v>196</v>
      </c>
      <c r="I21" s="100"/>
      <c r="J21" s="103"/>
      <c r="K21" s="100"/>
      <c r="L21" s="55"/>
      <c r="M21" s="55"/>
      <c r="N21" s="55"/>
      <c r="O21" s="55"/>
      <c r="P21" s="55"/>
      <c r="Q21" s="55"/>
      <c r="R21" s="53">
        <v>12</v>
      </c>
      <c r="S21" s="98"/>
      <c r="T21" s="99"/>
      <c r="U21" s="98"/>
      <c r="V21" s="56"/>
      <c r="W21" s="93"/>
      <c r="X21" s="92"/>
      <c r="Y21" s="93"/>
      <c r="Z21" s="89"/>
      <c r="AA21" s="94"/>
      <c r="AB21" s="94"/>
      <c r="AC21" s="89"/>
      <c r="AD21" s="89"/>
      <c r="AE21" s="86"/>
      <c r="AF21" s="91"/>
      <c r="AG21" s="86"/>
      <c r="AH21" s="88"/>
      <c r="AI21" s="87"/>
      <c r="AJ21" s="87"/>
      <c r="AK21" s="58">
        <v>1.1589120370370371E-3</v>
      </c>
      <c r="AL21" s="79"/>
      <c r="AM21" s="80"/>
      <c r="AN21" s="80"/>
      <c r="AO21" s="57">
        <v>0</v>
      </c>
      <c r="AP21" s="84"/>
      <c r="AQ21" s="85"/>
      <c r="AR21" s="85"/>
      <c r="AS21" s="82"/>
      <c r="AT21" s="82"/>
    </row>
    <row r="22" spans="1:46" s="61" customFormat="1" ht="15" customHeight="1" thickBot="1" x14ac:dyDescent="0.25">
      <c r="A22" s="97"/>
      <c r="B22" s="62"/>
      <c r="C22" s="62"/>
      <c r="D22" s="62"/>
      <c r="E22" s="62"/>
      <c r="F22" s="63"/>
      <c r="G22" s="64"/>
      <c r="H22" s="65"/>
      <c r="I22" s="100"/>
      <c r="J22" s="103"/>
      <c r="K22" s="100"/>
      <c r="L22" s="62">
        <v>2</v>
      </c>
      <c r="M22" s="62">
        <v>2</v>
      </c>
      <c r="N22" s="62">
        <v>2</v>
      </c>
      <c r="O22" s="62">
        <v>2</v>
      </c>
      <c r="P22" s="62">
        <v>2</v>
      </c>
      <c r="Q22" s="62">
        <v>0</v>
      </c>
      <c r="R22" s="64"/>
      <c r="S22" s="98"/>
      <c r="T22" s="99"/>
      <c r="U22" s="98"/>
      <c r="V22" s="66"/>
      <c r="W22" s="93"/>
      <c r="X22" s="92"/>
      <c r="Y22" s="93"/>
      <c r="Z22" s="89"/>
      <c r="AA22" s="94"/>
      <c r="AB22" s="94"/>
      <c r="AC22" s="89"/>
      <c r="AD22" s="89"/>
      <c r="AE22" s="86"/>
      <c r="AF22" s="91"/>
      <c r="AG22" s="86"/>
      <c r="AH22" s="88"/>
      <c r="AI22" s="87"/>
      <c r="AJ22" s="87"/>
      <c r="AK22" s="67"/>
      <c r="AL22" s="79"/>
      <c r="AM22" s="80"/>
      <c r="AN22" s="80"/>
      <c r="AO22" s="68">
        <v>0</v>
      </c>
      <c r="AP22" s="84"/>
      <c r="AQ22" s="85"/>
      <c r="AR22" s="85"/>
      <c r="AS22" s="82"/>
      <c r="AT22" s="82"/>
    </row>
    <row r="23" spans="1:46" ht="15" customHeight="1" x14ac:dyDescent="0.2">
      <c r="A23" s="95">
        <v>6</v>
      </c>
      <c r="B23" s="101" t="s">
        <v>101</v>
      </c>
      <c r="C23" s="26">
        <v>1</v>
      </c>
      <c r="D23" s="6" t="s">
        <v>97</v>
      </c>
      <c r="E23" s="7" t="s">
        <v>98</v>
      </c>
      <c r="F23" s="52"/>
      <c r="G23" s="53"/>
      <c r="H23" s="54">
        <v>193</v>
      </c>
      <c r="I23" s="100">
        <f>IFERROR(IF(OR(H23,H24,H25,H26)="","",SUM(H23:H26)),0)</f>
        <v>559</v>
      </c>
      <c r="J23" s="103">
        <f>IF(I23=0,"keine Punkte",_xlfn.RANK.EQ(I23,$I$3:$I$30,0))</f>
        <v>3</v>
      </c>
      <c r="K23" s="100">
        <f>VLOOKUP(J23,'K1 Tabelle_Wertungspunkte'!$A$2:$B$41,2)</f>
        <v>90</v>
      </c>
      <c r="L23" s="55"/>
      <c r="M23" s="55"/>
      <c r="N23" s="55"/>
      <c r="O23" s="55"/>
      <c r="P23" s="55"/>
      <c r="Q23" s="55"/>
      <c r="R23" s="53">
        <v>10</v>
      </c>
      <c r="S23" s="98">
        <f>SUM(R23:R26)</f>
        <v>22</v>
      </c>
      <c r="T23" s="99">
        <f>IF(S23=0,"keine Punkte",_xlfn.RANK.EQ(S23,$S$3:$S$30,0))</f>
        <v>7</v>
      </c>
      <c r="U23" s="98">
        <f>VLOOKUP(T23,'K1 Tabelle_Wertungspunkte'!$A$2:$B$41,2)</f>
        <v>72</v>
      </c>
      <c r="V23" s="56"/>
      <c r="W23" s="93">
        <f>SUM(V23:V26)</f>
        <v>0</v>
      </c>
      <c r="X23" s="92" t="str">
        <f>IF(W23=0,"Werte fehlten",_xlfn.RANK.EQ(W23,$W$3:$W$30,0))</f>
        <v>Werte fehlten</v>
      </c>
      <c r="Y23" s="93" t="e">
        <f>VLOOKUP(X23,'K1 Tabelle_Wertungspunkte'!$A$2:$B$41,2)</f>
        <v>#N/A</v>
      </c>
      <c r="Z23" s="88"/>
      <c r="AA23" s="94" t="e">
        <f>_xlfn.RANK.EQ(Z23,$Z$3:$Z$30,1)</f>
        <v>#N/A</v>
      </c>
      <c r="AB23" s="94" t="e">
        <f>VLOOKUP(AA23,'K1 Tabelle_Wertungspunkte'!$A$2:$B$41,2)</f>
        <v>#N/A</v>
      </c>
      <c r="AC23" s="89">
        <v>55</v>
      </c>
      <c r="AD23" s="89">
        <v>42</v>
      </c>
      <c r="AE23" s="86">
        <f>SUM(AC23:AD26)</f>
        <v>97</v>
      </c>
      <c r="AF23" s="91">
        <f>IF(AE23=0,"keine Werte",_xlfn.RANK.EQ(AE23,$AE$3:$AE$30,0))</f>
        <v>7</v>
      </c>
      <c r="AG23" s="86">
        <f>VLOOKUP(AF23,'K1 Tabelle_Wertungspunkte'!$A$2:$B$41,2)</f>
        <v>72</v>
      </c>
      <c r="AH23" s="90">
        <v>1.001736111111111E-3</v>
      </c>
      <c r="AI23" s="87">
        <f>_xlfn.RANK.EQ(AH23,$AH$3:$AH$30,1)</f>
        <v>3</v>
      </c>
      <c r="AJ23" s="87">
        <f>VLOOKUP(AI23,'K1 Tabelle_Wertungspunkte'!$A$2:$B$41,2)</f>
        <v>90</v>
      </c>
      <c r="AK23" s="58">
        <v>1.0106481481481481E-3</v>
      </c>
      <c r="AL23" s="79">
        <f>IF(SUM(AK23:AK26)=0,"",(SUM(AK23:AK26)))</f>
        <v>3.5318287037037033E-3</v>
      </c>
      <c r="AM23" s="80">
        <f>_xlfn.RANK.EQ(AL23,$AL$3:$AL$30,1)</f>
        <v>6</v>
      </c>
      <c r="AN23" s="80">
        <f>VLOOKUP(AM23,'K1 Tabelle_Wertungspunkte'!$A$2:$B$41,2)</f>
        <v>76</v>
      </c>
      <c r="AO23" s="57">
        <v>0</v>
      </c>
      <c r="AP23" s="83">
        <v>1.3425925925925926E-2</v>
      </c>
      <c r="AQ23" s="85">
        <f>_xlfn.RANK.EQ(AP23,$AP$3:$AP$30,1)</f>
        <v>4</v>
      </c>
      <c r="AR23" s="85">
        <f>VLOOKUP(AQ23,'K1 Tabelle_Wertungspunkte'!$A$2:$B$41,2)</f>
        <v>85</v>
      </c>
      <c r="AS23" s="82">
        <f t="shared" ref="AS23" si="4">IFERROR(AR23+AN23+AJ23+AG23+U23+K23,0)</f>
        <v>485</v>
      </c>
      <c r="AT23" s="82">
        <f>IF(AS23=0,"",_xlfn.RANK.EQ(AS23,$AS$3:$AS$30,0))</f>
        <v>5</v>
      </c>
    </row>
    <row r="24" spans="1:46" ht="15" customHeight="1" x14ac:dyDescent="0.2">
      <c r="A24" s="96"/>
      <c r="B24" s="102"/>
      <c r="C24" s="26">
        <v>2</v>
      </c>
      <c r="D24" s="8" t="s">
        <v>54</v>
      </c>
      <c r="E24" s="9" t="s">
        <v>53</v>
      </c>
      <c r="F24" s="52"/>
      <c r="G24" s="53"/>
      <c r="H24" s="54">
        <v>171</v>
      </c>
      <c r="I24" s="100"/>
      <c r="J24" s="103"/>
      <c r="K24" s="100"/>
      <c r="L24" s="55"/>
      <c r="M24" s="55"/>
      <c r="N24" s="55"/>
      <c r="O24" s="55"/>
      <c r="P24" s="55"/>
      <c r="Q24" s="55"/>
      <c r="R24" s="53">
        <v>6</v>
      </c>
      <c r="S24" s="98"/>
      <c r="T24" s="99"/>
      <c r="U24" s="98"/>
      <c r="V24" s="56"/>
      <c r="W24" s="93"/>
      <c r="X24" s="92"/>
      <c r="Y24" s="93"/>
      <c r="Z24" s="89"/>
      <c r="AA24" s="94"/>
      <c r="AB24" s="94"/>
      <c r="AC24" s="89"/>
      <c r="AD24" s="89"/>
      <c r="AE24" s="86"/>
      <c r="AF24" s="91"/>
      <c r="AG24" s="86"/>
      <c r="AH24" s="90"/>
      <c r="AI24" s="87"/>
      <c r="AJ24" s="87"/>
      <c r="AK24" s="58">
        <v>1.3376157407407406E-3</v>
      </c>
      <c r="AL24" s="79"/>
      <c r="AM24" s="80"/>
      <c r="AN24" s="80"/>
      <c r="AO24" s="57">
        <v>0</v>
      </c>
      <c r="AP24" s="84"/>
      <c r="AQ24" s="85"/>
      <c r="AR24" s="85"/>
      <c r="AS24" s="82"/>
      <c r="AT24" s="82"/>
    </row>
    <row r="25" spans="1:46" ht="15" customHeight="1" thickBot="1" x14ac:dyDescent="0.25">
      <c r="A25" s="96"/>
      <c r="B25" s="76" t="s">
        <v>102</v>
      </c>
      <c r="C25" s="26">
        <v>3</v>
      </c>
      <c r="D25" s="10" t="s">
        <v>54</v>
      </c>
      <c r="E25" s="11" t="s">
        <v>55</v>
      </c>
      <c r="F25" s="52"/>
      <c r="G25" s="53"/>
      <c r="H25" s="54">
        <v>195</v>
      </c>
      <c r="I25" s="100"/>
      <c r="J25" s="103"/>
      <c r="K25" s="100"/>
      <c r="L25" s="55"/>
      <c r="M25" s="55"/>
      <c r="N25" s="55"/>
      <c r="O25" s="55"/>
      <c r="P25" s="55"/>
      <c r="Q25" s="55"/>
      <c r="R25" s="53">
        <v>6</v>
      </c>
      <c r="S25" s="98"/>
      <c r="T25" s="99"/>
      <c r="U25" s="98"/>
      <c r="V25" s="56"/>
      <c r="W25" s="93"/>
      <c r="X25" s="92"/>
      <c r="Y25" s="93"/>
      <c r="Z25" s="89"/>
      <c r="AA25" s="94"/>
      <c r="AB25" s="94"/>
      <c r="AC25" s="89"/>
      <c r="AD25" s="89"/>
      <c r="AE25" s="86"/>
      <c r="AF25" s="91"/>
      <c r="AG25" s="86"/>
      <c r="AH25" s="90"/>
      <c r="AI25" s="87"/>
      <c r="AJ25" s="87"/>
      <c r="AK25" s="58">
        <v>1.1835648148148148E-3</v>
      </c>
      <c r="AL25" s="79"/>
      <c r="AM25" s="80"/>
      <c r="AN25" s="80"/>
      <c r="AO25" s="57">
        <v>0</v>
      </c>
      <c r="AP25" s="84"/>
      <c r="AQ25" s="85"/>
      <c r="AR25" s="85"/>
      <c r="AS25" s="82"/>
      <c r="AT25" s="82"/>
    </row>
    <row r="26" spans="1:46" s="61" customFormat="1" ht="15" customHeight="1" thickBot="1" x14ac:dyDescent="0.25">
      <c r="A26" s="97"/>
      <c r="B26" s="62"/>
      <c r="C26" s="62"/>
      <c r="D26" s="62"/>
      <c r="E26" s="62"/>
      <c r="F26" s="63"/>
      <c r="G26" s="64"/>
      <c r="H26" s="65"/>
      <c r="I26" s="100"/>
      <c r="J26" s="103"/>
      <c r="K26" s="100"/>
      <c r="L26" s="62">
        <v>2</v>
      </c>
      <c r="M26" s="62">
        <v>2</v>
      </c>
      <c r="N26" s="62">
        <v>2</v>
      </c>
      <c r="O26" s="62">
        <v>2</v>
      </c>
      <c r="P26" s="62">
        <v>2</v>
      </c>
      <c r="Q26" s="62">
        <v>2</v>
      </c>
      <c r="R26" s="64"/>
      <c r="S26" s="98"/>
      <c r="T26" s="99"/>
      <c r="U26" s="98"/>
      <c r="V26" s="66"/>
      <c r="W26" s="93"/>
      <c r="X26" s="92"/>
      <c r="Y26" s="93"/>
      <c r="Z26" s="89"/>
      <c r="AA26" s="94"/>
      <c r="AB26" s="94"/>
      <c r="AC26" s="89"/>
      <c r="AD26" s="89"/>
      <c r="AE26" s="86"/>
      <c r="AF26" s="91"/>
      <c r="AG26" s="86"/>
      <c r="AH26" s="90"/>
      <c r="AI26" s="87"/>
      <c r="AJ26" s="87"/>
      <c r="AK26" s="67"/>
      <c r="AL26" s="79"/>
      <c r="AM26" s="80"/>
      <c r="AN26" s="80"/>
      <c r="AO26" s="68">
        <v>0</v>
      </c>
      <c r="AP26" s="84"/>
      <c r="AQ26" s="85"/>
      <c r="AR26" s="85"/>
      <c r="AS26" s="82"/>
      <c r="AT26" s="82"/>
    </row>
    <row r="27" spans="1:46" ht="15" customHeight="1" x14ac:dyDescent="0.2">
      <c r="A27" s="95">
        <v>7</v>
      </c>
      <c r="B27" s="101" t="s">
        <v>67</v>
      </c>
      <c r="C27" s="26">
        <v>1</v>
      </c>
      <c r="D27" s="6" t="s">
        <v>80</v>
      </c>
      <c r="E27" s="7" t="s">
        <v>81</v>
      </c>
      <c r="F27" s="52"/>
      <c r="G27" s="53"/>
      <c r="H27" s="54">
        <v>193</v>
      </c>
      <c r="I27" s="100">
        <f>IFERROR(IF(OR(H27,H28,H29,H30)="","",SUM(H27:H30)),0)</f>
        <v>605</v>
      </c>
      <c r="J27" s="103">
        <f>IF(I27=0,"keine Punkte",_xlfn.RANK.EQ(I27,$I$3:$I$30,0))</f>
        <v>2</v>
      </c>
      <c r="K27" s="100">
        <f>VLOOKUP(J27,'K1 Tabelle_Wertungspunkte'!$A$2:$B$41,2)</f>
        <v>95</v>
      </c>
      <c r="L27" s="55"/>
      <c r="M27" s="55"/>
      <c r="N27" s="55"/>
      <c r="O27" s="55"/>
      <c r="P27" s="55"/>
      <c r="Q27" s="55"/>
      <c r="R27" s="53">
        <v>12</v>
      </c>
      <c r="S27" s="98">
        <f>SUM(R27:R30)</f>
        <v>36</v>
      </c>
      <c r="T27" s="99">
        <f>IF(S27=0,"keine Punkte",_xlfn.RANK.EQ(S27,$S$3:$S$30,0))</f>
        <v>1</v>
      </c>
      <c r="U27" s="98">
        <f>VLOOKUP(T27,'K1 Tabelle_Wertungspunkte'!$A$2:$B$41,2)</f>
        <v>100</v>
      </c>
      <c r="V27" s="56"/>
      <c r="W27" s="93">
        <f>SUM(V27:V30)</f>
        <v>0</v>
      </c>
      <c r="X27" s="92" t="str">
        <f>IF(W27=0,"Werte fehlten",_xlfn.RANK.EQ(W27,$W$3:$W$30,0))</f>
        <v>Werte fehlten</v>
      </c>
      <c r="Y27" s="93" t="e">
        <f>VLOOKUP(X27,'K1 Tabelle_Wertungspunkte'!$A$2:$B$41,2)</f>
        <v>#N/A</v>
      </c>
      <c r="Z27" s="88"/>
      <c r="AA27" s="94" t="e">
        <f>_xlfn.RANK.EQ(Z27,$Z$3:$Z$30,1)</f>
        <v>#N/A</v>
      </c>
      <c r="AB27" s="94" t="e">
        <f>VLOOKUP(AA27,'K1 Tabelle_Wertungspunkte'!$A$2:$B$41,2)</f>
        <v>#N/A</v>
      </c>
      <c r="AC27" s="89">
        <v>58</v>
      </c>
      <c r="AD27" s="89">
        <v>142</v>
      </c>
      <c r="AE27" s="86">
        <f>SUM(AC27:AD30)</f>
        <v>200</v>
      </c>
      <c r="AF27" s="91">
        <f>IF(AE27=0,"keine Werte",_xlfn.RANK.EQ(AE27,$AE$3:$AE$30,0))</f>
        <v>1</v>
      </c>
      <c r="AG27" s="86">
        <f>VLOOKUP(AF27,'K1 Tabelle_Wertungspunkte'!$A$2:$B$41,2)</f>
        <v>100</v>
      </c>
      <c r="AH27" s="88">
        <v>7.7546296296296293E-4</v>
      </c>
      <c r="AI27" s="87">
        <f>_xlfn.RANK.EQ(AH27,$AH$3:$AH$30,1)</f>
        <v>1</v>
      </c>
      <c r="AJ27" s="87">
        <f>VLOOKUP(AI27,'K1 Tabelle_Wertungspunkte'!$A$2:$B$41,2)</f>
        <v>100</v>
      </c>
      <c r="AK27" s="58">
        <v>1.1944444444444444E-3</v>
      </c>
      <c r="AL27" s="79">
        <f>IF(SUM(AK27:AK30)=0,"",(SUM(AK27:AK30)))</f>
        <v>3.2581018518518523E-3</v>
      </c>
      <c r="AM27" s="80">
        <f>_xlfn.RANK.EQ(AL27,$AL$3:$AL$30,1)</f>
        <v>3</v>
      </c>
      <c r="AN27" s="80">
        <f>VLOOKUP(AM27,'K1 Tabelle_Wertungspunkte'!$A$2:$B$41,2)</f>
        <v>90</v>
      </c>
      <c r="AO27" s="57">
        <v>0</v>
      </c>
      <c r="AP27" s="83">
        <v>1.2673611111111111E-2</v>
      </c>
      <c r="AQ27" s="85">
        <f>_xlfn.RANK.EQ(AP27,$AP$3:$AP$30,1)</f>
        <v>2</v>
      </c>
      <c r="AR27" s="85">
        <f>VLOOKUP(AQ27,'K1 Tabelle_Wertungspunkte'!$A$2:$B$41,2)</f>
        <v>95</v>
      </c>
      <c r="AS27" s="82">
        <f t="shared" ref="AS27" si="5">IFERROR(AR27+AN27+AJ27+AG27+U27+K27,0)</f>
        <v>580</v>
      </c>
      <c r="AT27" s="82">
        <f>IF(AS27=0,"",_xlfn.RANK.EQ(AS27,$AS$3:$AS$30,0))</f>
        <v>1</v>
      </c>
    </row>
    <row r="28" spans="1:46" ht="15" customHeight="1" x14ac:dyDescent="0.2">
      <c r="A28" s="96"/>
      <c r="B28" s="102"/>
      <c r="C28" s="26">
        <v>2</v>
      </c>
      <c r="D28" s="8" t="s">
        <v>82</v>
      </c>
      <c r="E28" s="9" t="s">
        <v>83</v>
      </c>
      <c r="F28" s="52"/>
      <c r="G28" s="53"/>
      <c r="H28" s="54">
        <v>209</v>
      </c>
      <c r="I28" s="100"/>
      <c r="J28" s="103"/>
      <c r="K28" s="100"/>
      <c r="L28" s="55"/>
      <c r="M28" s="55"/>
      <c r="N28" s="55"/>
      <c r="O28" s="55"/>
      <c r="P28" s="55"/>
      <c r="Q28" s="55"/>
      <c r="R28" s="53">
        <v>12</v>
      </c>
      <c r="S28" s="98"/>
      <c r="T28" s="99"/>
      <c r="U28" s="98"/>
      <c r="V28" s="56"/>
      <c r="W28" s="93"/>
      <c r="X28" s="92"/>
      <c r="Y28" s="93"/>
      <c r="Z28" s="89"/>
      <c r="AA28" s="94"/>
      <c r="AB28" s="94"/>
      <c r="AC28" s="89"/>
      <c r="AD28" s="89"/>
      <c r="AE28" s="86"/>
      <c r="AF28" s="91"/>
      <c r="AG28" s="86"/>
      <c r="AH28" s="89"/>
      <c r="AI28" s="87"/>
      <c r="AJ28" s="87"/>
      <c r="AK28" s="58">
        <v>1.0122685185185187E-3</v>
      </c>
      <c r="AL28" s="79"/>
      <c r="AM28" s="80"/>
      <c r="AN28" s="80"/>
      <c r="AO28" s="57">
        <v>0</v>
      </c>
      <c r="AP28" s="84"/>
      <c r="AQ28" s="85"/>
      <c r="AR28" s="85"/>
      <c r="AS28" s="82"/>
      <c r="AT28" s="82"/>
    </row>
    <row r="29" spans="1:46" ht="15" customHeight="1" thickBot="1" x14ac:dyDescent="0.25">
      <c r="A29" s="96"/>
      <c r="B29" s="77" t="s">
        <v>103</v>
      </c>
      <c r="C29" s="26">
        <v>3</v>
      </c>
      <c r="D29" s="10" t="s">
        <v>82</v>
      </c>
      <c r="E29" s="11" t="s">
        <v>84</v>
      </c>
      <c r="F29" s="52"/>
      <c r="G29" s="53"/>
      <c r="H29" s="54">
        <v>203</v>
      </c>
      <c r="I29" s="100"/>
      <c r="J29" s="103"/>
      <c r="K29" s="100"/>
      <c r="L29" s="55"/>
      <c r="M29" s="55"/>
      <c r="N29" s="55"/>
      <c r="O29" s="55"/>
      <c r="P29" s="55"/>
      <c r="Q29" s="55"/>
      <c r="R29" s="53">
        <v>12</v>
      </c>
      <c r="S29" s="98"/>
      <c r="T29" s="99"/>
      <c r="U29" s="98"/>
      <c r="V29" s="56"/>
      <c r="W29" s="93"/>
      <c r="X29" s="92"/>
      <c r="Y29" s="93"/>
      <c r="Z29" s="89"/>
      <c r="AA29" s="94"/>
      <c r="AB29" s="94"/>
      <c r="AC29" s="89"/>
      <c r="AD29" s="89"/>
      <c r="AE29" s="86"/>
      <c r="AF29" s="91"/>
      <c r="AG29" s="86"/>
      <c r="AH29" s="89"/>
      <c r="AI29" s="87"/>
      <c r="AJ29" s="87"/>
      <c r="AK29" s="58">
        <v>1.051388888888889E-3</v>
      </c>
      <c r="AL29" s="79"/>
      <c r="AM29" s="80"/>
      <c r="AN29" s="80"/>
      <c r="AO29" s="57">
        <v>0</v>
      </c>
      <c r="AP29" s="84"/>
      <c r="AQ29" s="85"/>
      <c r="AR29" s="85"/>
      <c r="AS29" s="82"/>
      <c r="AT29" s="82"/>
    </row>
    <row r="30" spans="1:46" s="61" customFormat="1" ht="15" customHeight="1" x14ac:dyDescent="0.2">
      <c r="A30" s="97"/>
      <c r="B30" s="62"/>
      <c r="C30" s="62"/>
      <c r="D30" s="62"/>
      <c r="E30" s="62"/>
      <c r="F30" s="63"/>
      <c r="G30" s="64"/>
      <c r="H30" s="65"/>
      <c r="I30" s="100"/>
      <c r="J30" s="103"/>
      <c r="K30" s="100"/>
      <c r="L30" s="62"/>
      <c r="M30" s="62"/>
      <c r="N30" s="62"/>
      <c r="O30" s="62"/>
      <c r="P30" s="62"/>
      <c r="Q30" s="62"/>
      <c r="R30" s="64"/>
      <c r="S30" s="98"/>
      <c r="T30" s="99"/>
      <c r="U30" s="98"/>
      <c r="V30" s="66"/>
      <c r="W30" s="93"/>
      <c r="X30" s="92"/>
      <c r="Y30" s="93"/>
      <c r="Z30" s="89"/>
      <c r="AA30" s="94"/>
      <c r="AB30" s="94"/>
      <c r="AC30" s="89"/>
      <c r="AD30" s="89"/>
      <c r="AE30" s="86"/>
      <c r="AF30" s="91"/>
      <c r="AG30" s="86"/>
      <c r="AH30" s="89"/>
      <c r="AI30" s="87"/>
      <c r="AJ30" s="87"/>
      <c r="AK30" s="67"/>
      <c r="AL30" s="79"/>
      <c r="AM30" s="80"/>
      <c r="AN30" s="80"/>
      <c r="AO30" s="68">
        <v>0</v>
      </c>
      <c r="AP30" s="84"/>
      <c r="AQ30" s="85"/>
      <c r="AR30" s="85"/>
      <c r="AS30" s="82"/>
      <c r="AT30" s="82"/>
    </row>
  </sheetData>
  <sheetProtection algorithmName="SHA-512" hashValue="N+CFyY1ahdw5ubGWv68LMbHnYcw3I4ieQ6cP8dcmEzYjJ9P8zzRAh2ByJVKHMHGp2+tGrFIWtHCZNs8T5FUHAA==" saltValue="tkkQekCtrSgfxBoxKwY+uA==" spinCount="100000" sheet="1" objects="1" scenarios="1"/>
  <mergeCells count="220">
    <mergeCell ref="V1:Y1"/>
    <mergeCell ref="Z1:AB1"/>
    <mergeCell ref="AH1:AJ1"/>
    <mergeCell ref="AK1:AN1"/>
    <mergeCell ref="AO1:AR1"/>
    <mergeCell ref="S3:S6"/>
    <mergeCell ref="T3:T6"/>
    <mergeCell ref="U3:U6"/>
    <mergeCell ref="K3:K6"/>
    <mergeCell ref="W3:W6"/>
    <mergeCell ref="X3:X6"/>
    <mergeCell ref="AH3:AH6"/>
    <mergeCell ref="AI3:AI6"/>
    <mergeCell ref="AL3:AL6"/>
    <mergeCell ref="AM3:AM6"/>
    <mergeCell ref="AN3:AN6"/>
    <mergeCell ref="Z3:Z6"/>
    <mergeCell ref="Y3:Y6"/>
    <mergeCell ref="AP3:AP6"/>
    <mergeCell ref="AQ3:AQ6"/>
    <mergeCell ref="AR3:AR6"/>
    <mergeCell ref="AC1:AG1"/>
    <mergeCell ref="AB3:AB6"/>
    <mergeCell ref="R1:U1"/>
    <mergeCell ref="A19:A22"/>
    <mergeCell ref="A3:A6"/>
    <mergeCell ref="A7:A10"/>
    <mergeCell ref="A11:A14"/>
    <mergeCell ref="F1:K1"/>
    <mergeCell ref="K7:K10"/>
    <mergeCell ref="K11:K14"/>
    <mergeCell ref="K15:K18"/>
    <mergeCell ref="K19:K22"/>
    <mergeCell ref="U7:U10"/>
    <mergeCell ref="U11:U14"/>
    <mergeCell ref="U15:U18"/>
    <mergeCell ref="U19:U22"/>
    <mergeCell ref="B15:B16"/>
    <mergeCell ref="B19:B21"/>
    <mergeCell ref="B3:B4"/>
    <mergeCell ref="J3:J6"/>
    <mergeCell ref="I3:I6"/>
    <mergeCell ref="A15:A18"/>
    <mergeCell ref="B7:B8"/>
    <mergeCell ref="B11:B13"/>
    <mergeCell ref="J7:J10"/>
    <mergeCell ref="J11:J14"/>
    <mergeCell ref="J15:J18"/>
    <mergeCell ref="J19:J22"/>
    <mergeCell ref="I7:I10"/>
    <mergeCell ref="I11:I14"/>
    <mergeCell ref="I15:I18"/>
    <mergeCell ref="I19:I22"/>
    <mergeCell ref="A1:E1"/>
    <mergeCell ref="A23:A26"/>
    <mergeCell ref="A27:A30"/>
    <mergeCell ref="U23:U26"/>
    <mergeCell ref="U27:U30"/>
    <mergeCell ref="T23:T26"/>
    <mergeCell ref="T27:T30"/>
    <mergeCell ref="T7:T10"/>
    <mergeCell ref="T11:T14"/>
    <mergeCell ref="T15:T18"/>
    <mergeCell ref="T19:T22"/>
    <mergeCell ref="K23:K26"/>
    <mergeCell ref="K27:K30"/>
    <mergeCell ref="B27:B28"/>
    <mergeCell ref="B23:B24"/>
    <mergeCell ref="J23:J26"/>
    <mergeCell ref="J27:J30"/>
    <mergeCell ref="S7:S10"/>
    <mergeCell ref="S11:S14"/>
    <mergeCell ref="S15:S18"/>
    <mergeCell ref="S19:S22"/>
    <mergeCell ref="S23:S26"/>
    <mergeCell ref="S27:S30"/>
    <mergeCell ref="I23:I26"/>
    <mergeCell ref="I27:I30"/>
    <mergeCell ref="Z7:Z10"/>
    <mergeCell ref="Z11:Z14"/>
    <mergeCell ref="Z15:Z18"/>
    <mergeCell ref="Z19:Z22"/>
    <mergeCell ref="X7:X10"/>
    <mergeCell ref="W11:W14"/>
    <mergeCell ref="X11:X14"/>
    <mergeCell ref="W15:W18"/>
    <mergeCell ref="X15:X18"/>
    <mergeCell ref="W19:W22"/>
    <mergeCell ref="X19:X22"/>
    <mergeCell ref="Y7:Y10"/>
    <mergeCell ref="Y11:Y14"/>
    <mergeCell ref="Y15:Y18"/>
    <mergeCell ref="Y19:Y22"/>
    <mergeCell ref="W7:W10"/>
    <mergeCell ref="AB11:AB14"/>
    <mergeCell ref="AA15:AA18"/>
    <mergeCell ref="AB15:AB18"/>
    <mergeCell ref="AA11:AA14"/>
    <mergeCell ref="AA7:AA10"/>
    <mergeCell ref="AB7:AB10"/>
    <mergeCell ref="AA3:AA6"/>
    <mergeCell ref="AB19:AB22"/>
    <mergeCell ref="AA19:AA22"/>
    <mergeCell ref="Z23:Z26"/>
    <mergeCell ref="Z27:Z30"/>
    <mergeCell ref="X23:X26"/>
    <mergeCell ref="W27:W30"/>
    <mergeCell ref="X27:X30"/>
    <mergeCell ref="Y23:Y26"/>
    <mergeCell ref="Y27:Y30"/>
    <mergeCell ref="W23:W26"/>
    <mergeCell ref="AB23:AB26"/>
    <mergeCell ref="AA27:AA30"/>
    <mergeCell ref="AB27:AB30"/>
    <mergeCell ref="AA23:AA26"/>
    <mergeCell ref="AC7:AC10"/>
    <mergeCell ref="AD7:AD10"/>
    <mergeCell ref="AE7:AE10"/>
    <mergeCell ref="AF7:AF10"/>
    <mergeCell ref="AG7:AG10"/>
    <mergeCell ref="AC3:AC6"/>
    <mergeCell ref="AD3:AD6"/>
    <mergeCell ref="AE3:AE6"/>
    <mergeCell ref="AF3:AF6"/>
    <mergeCell ref="AF19:AF22"/>
    <mergeCell ref="AC11:AC14"/>
    <mergeCell ref="AD11:AD14"/>
    <mergeCell ref="AE11:AE14"/>
    <mergeCell ref="AF11:AF14"/>
    <mergeCell ref="AC15:AC18"/>
    <mergeCell ref="AD15:AD18"/>
    <mergeCell ref="AE15:AE18"/>
    <mergeCell ref="AF15:AF18"/>
    <mergeCell ref="AC19:AC22"/>
    <mergeCell ref="AD19:AD22"/>
    <mergeCell ref="AE19:AE22"/>
    <mergeCell ref="AI23:AI26"/>
    <mergeCell ref="AC23:AC26"/>
    <mergeCell ref="AD23:AD26"/>
    <mergeCell ref="AE23:AE26"/>
    <mergeCell ref="AF23:AF26"/>
    <mergeCell ref="AC27:AC30"/>
    <mergeCell ref="AD27:AD30"/>
    <mergeCell ref="AE27:AE30"/>
    <mergeCell ref="AF27:AF30"/>
    <mergeCell ref="AG11:AG14"/>
    <mergeCell ref="AG15:AG18"/>
    <mergeCell ref="AG19:AG22"/>
    <mergeCell ref="AG23:AG26"/>
    <mergeCell ref="AG3:AG6"/>
    <mergeCell ref="AJ23:AJ26"/>
    <mergeCell ref="AH27:AH30"/>
    <mergeCell ref="AI27:AI30"/>
    <mergeCell ref="AJ27:AJ30"/>
    <mergeCell ref="AG27:AG30"/>
    <mergeCell ref="AH11:AH14"/>
    <mergeCell ref="AI11:AI14"/>
    <mergeCell ref="AJ11:AJ14"/>
    <mergeCell ref="AI15:AI18"/>
    <mergeCell ref="AI7:AI10"/>
    <mergeCell ref="AJ7:AJ10"/>
    <mergeCell ref="AJ15:AJ18"/>
    <mergeCell ref="AH19:AH22"/>
    <mergeCell ref="AI19:AI22"/>
    <mergeCell ref="AJ19:AJ22"/>
    <mergeCell ref="AJ3:AJ6"/>
    <mergeCell ref="AH7:AH10"/>
    <mergeCell ref="AH15:AH18"/>
    <mergeCell ref="AH23:AH26"/>
    <mergeCell ref="AS23:AS26"/>
    <mergeCell ref="AT23:AT26"/>
    <mergeCell ref="AS27:AS30"/>
    <mergeCell ref="AT27:AT30"/>
    <mergeCell ref="AQ19:AQ22"/>
    <mergeCell ref="AL23:AL26"/>
    <mergeCell ref="AM23:AM26"/>
    <mergeCell ref="AN23:AN26"/>
    <mergeCell ref="AL27:AL30"/>
    <mergeCell ref="AM27:AM30"/>
    <mergeCell ref="AN27:AN30"/>
    <mergeCell ref="AL19:AL22"/>
    <mergeCell ref="AM19:AM22"/>
    <mergeCell ref="AN19:AN22"/>
    <mergeCell ref="AS19:AS22"/>
    <mergeCell ref="AT19:AT22"/>
    <mergeCell ref="AP15:AP18"/>
    <mergeCell ref="AQ15:AQ18"/>
    <mergeCell ref="AP23:AP26"/>
    <mergeCell ref="AQ23:AQ26"/>
    <mergeCell ref="AR23:AR26"/>
    <mergeCell ref="AP27:AP30"/>
    <mergeCell ref="AQ27:AQ30"/>
    <mergeCell ref="AR27:AR30"/>
    <mergeCell ref="AR15:AR18"/>
    <mergeCell ref="AP19:AP22"/>
    <mergeCell ref="AR19:AR22"/>
    <mergeCell ref="AL11:AL14"/>
    <mergeCell ref="AM11:AM14"/>
    <mergeCell ref="AN11:AN14"/>
    <mergeCell ref="AL15:AL18"/>
    <mergeCell ref="AM15:AM18"/>
    <mergeCell ref="AN15:AN18"/>
    <mergeCell ref="AS1:AT1"/>
    <mergeCell ref="AS3:AS6"/>
    <mergeCell ref="AT3:AT6"/>
    <mergeCell ref="AS7:AS10"/>
    <mergeCell ref="AT7:AT10"/>
    <mergeCell ref="AP11:AP14"/>
    <mergeCell ref="AL7:AL10"/>
    <mergeCell ref="AM7:AM10"/>
    <mergeCell ref="AN7:AN10"/>
    <mergeCell ref="AS11:AS14"/>
    <mergeCell ref="AP7:AP10"/>
    <mergeCell ref="AQ7:AQ10"/>
    <mergeCell ref="AR7:AR10"/>
    <mergeCell ref="AT11:AT14"/>
    <mergeCell ref="AS15:AS18"/>
    <mergeCell ref="AT15:AT18"/>
    <mergeCell ref="AQ11:AQ14"/>
    <mergeCell ref="AR11:AR14"/>
  </mergeCells>
  <pageMargins left="0.7" right="0.7" top="0.75" bottom="0.75" header="0.3" footer="0.3"/>
  <pageSetup paperSize="9" scale="53" orientation="landscape" r:id="rId1"/>
  <colBreaks count="1" manualBreakCount="1">
    <brk id="28" max="1048575" man="1"/>
  </colBreaks>
  <ignoredErrors>
    <ignoredError sqref="AL3 AL7 AL11 AL15 AL19 AL23 AL2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A5D-81B1-4B0C-AC22-6CF3C82DAB8B}">
  <dimension ref="A1:G41"/>
  <sheetViews>
    <sheetView workbookViewId="0">
      <selection activeCell="A20" sqref="A20"/>
    </sheetView>
  </sheetViews>
  <sheetFormatPr baseColWidth="10" defaultRowHeight="15" x14ac:dyDescent="0.2"/>
  <cols>
    <col min="7" max="7" width="0" hidden="1" customWidth="1"/>
  </cols>
  <sheetData>
    <row r="1" spans="1:7" x14ac:dyDescent="0.2">
      <c r="A1" t="s">
        <v>28</v>
      </c>
      <c r="B1" t="s">
        <v>5</v>
      </c>
    </row>
    <row r="2" spans="1:7" x14ac:dyDescent="0.2">
      <c r="A2">
        <v>1</v>
      </c>
      <c r="B2">
        <v>100</v>
      </c>
      <c r="G2" t="s">
        <v>29</v>
      </c>
    </row>
    <row r="3" spans="1:7" x14ac:dyDescent="0.2">
      <c r="A3">
        <v>2</v>
      </c>
      <c r="B3">
        <v>95</v>
      </c>
      <c r="G3">
        <v>0</v>
      </c>
    </row>
    <row r="4" spans="1:7" x14ac:dyDescent="0.2">
      <c r="A4">
        <v>3</v>
      </c>
      <c r="B4">
        <v>90</v>
      </c>
      <c r="G4">
        <v>1</v>
      </c>
    </row>
    <row r="5" spans="1:7" x14ac:dyDescent="0.2">
      <c r="A5">
        <v>4</v>
      </c>
      <c r="B5">
        <v>85</v>
      </c>
      <c r="G5">
        <v>2</v>
      </c>
    </row>
    <row r="6" spans="1:7" x14ac:dyDescent="0.2">
      <c r="A6">
        <v>5</v>
      </c>
      <c r="B6">
        <v>80</v>
      </c>
    </row>
    <row r="7" spans="1:7" x14ac:dyDescent="0.2">
      <c r="A7">
        <v>6</v>
      </c>
      <c r="B7">
        <v>76</v>
      </c>
    </row>
    <row r="8" spans="1:7" x14ac:dyDescent="0.2">
      <c r="A8">
        <v>7</v>
      </c>
      <c r="B8">
        <v>72</v>
      </c>
    </row>
    <row r="9" spans="1:7" x14ac:dyDescent="0.2">
      <c r="A9">
        <v>8</v>
      </c>
      <c r="B9">
        <v>68</v>
      </c>
    </row>
    <row r="10" spans="1:7" x14ac:dyDescent="0.2">
      <c r="A10">
        <v>9</v>
      </c>
      <c r="B10">
        <v>64</v>
      </c>
    </row>
    <row r="11" spans="1:7" x14ac:dyDescent="0.2">
      <c r="A11">
        <v>10</v>
      </c>
      <c r="B11">
        <v>60</v>
      </c>
    </row>
    <row r="12" spans="1:7" x14ac:dyDescent="0.2">
      <c r="A12">
        <v>11</v>
      </c>
      <c r="B12">
        <v>57</v>
      </c>
    </row>
    <row r="13" spans="1:7" x14ac:dyDescent="0.2">
      <c r="A13">
        <v>12</v>
      </c>
      <c r="B13">
        <v>54</v>
      </c>
    </row>
    <row r="14" spans="1:7" x14ac:dyDescent="0.2">
      <c r="A14">
        <v>13</v>
      </c>
      <c r="B14">
        <v>51</v>
      </c>
    </row>
    <row r="15" spans="1:7" x14ac:dyDescent="0.2">
      <c r="A15">
        <v>14</v>
      </c>
      <c r="B15">
        <v>48</v>
      </c>
    </row>
    <row r="16" spans="1:7" x14ac:dyDescent="0.2">
      <c r="A16">
        <v>15</v>
      </c>
      <c r="B16">
        <v>45</v>
      </c>
    </row>
    <row r="17" spans="1:2" x14ac:dyDescent="0.2">
      <c r="A17">
        <v>16</v>
      </c>
      <c r="B17">
        <v>42</v>
      </c>
    </row>
    <row r="18" spans="1:2" x14ac:dyDescent="0.2">
      <c r="A18">
        <v>17</v>
      </c>
      <c r="B18">
        <v>39</v>
      </c>
    </row>
    <row r="19" spans="1:2" x14ac:dyDescent="0.2">
      <c r="A19">
        <v>18</v>
      </c>
      <c r="B19">
        <v>36</v>
      </c>
    </row>
    <row r="20" spans="1:2" x14ac:dyDescent="0.2">
      <c r="A20">
        <v>19</v>
      </c>
      <c r="B20">
        <v>33</v>
      </c>
    </row>
    <row r="21" spans="1:2" x14ac:dyDescent="0.2">
      <c r="A21">
        <v>20</v>
      </c>
      <c r="B21">
        <v>30</v>
      </c>
    </row>
    <row r="22" spans="1:2" x14ac:dyDescent="0.2">
      <c r="A22">
        <v>21</v>
      </c>
      <c r="B22">
        <v>28</v>
      </c>
    </row>
    <row r="23" spans="1:2" x14ac:dyDescent="0.2">
      <c r="A23">
        <v>22</v>
      </c>
      <c r="B23">
        <v>26</v>
      </c>
    </row>
    <row r="24" spans="1:2" x14ac:dyDescent="0.2">
      <c r="A24">
        <v>23</v>
      </c>
      <c r="B24">
        <v>24</v>
      </c>
    </row>
    <row r="25" spans="1:2" x14ac:dyDescent="0.2">
      <c r="A25">
        <v>24</v>
      </c>
      <c r="B25">
        <v>22</v>
      </c>
    </row>
    <row r="26" spans="1:2" x14ac:dyDescent="0.2">
      <c r="A26">
        <v>25</v>
      </c>
      <c r="B26">
        <v>20</v>
      </c>
    </row>
    <row r="27" spans="1:2" x14ac:dyDescent="0.2">
      <c r="A27">
        <v>26</v>
      </c>
      <c r="B27">
        <v>18</v>
      </c>
    </row>
    <row r="28" spans="1:2" x14ac:dyDescent="0.2">
      <c r="A28">
        <v>27</v>
      </c>
      <c r="B28">
        <v>16</v>
      </c>
    </row>
    <row r="29" spans="1:2" x14ac:dyDescent="0.2">
      <c r="A29">
        <v>28</v>
      </c>
      <c r="B29">
        <v>14</v>
      </c>
    </row>
    <row r="30" spans="1:2" x14ac:dyDescent="0.2">
      <c r="A30">
        <v>29</v>
      </c>
      <c r="B30">
        <v>12</v>
      </c>
    </row>
    <row r="31" spans="1:2" x14ac:dyDescent="0.2">
      <c r="A31">
        <v>30</v>
      </c>
      <c r="B31">
        <v>11</v>
      </c>
    </row>
    <row r="32" spans="1:2" x14ac:dyDescent="0.2">
      <c r="A32">
        <v>31</v>
      </c>
      <c r="B32">
        <v>10</v>
      </c>
    </row>
    <row r="33" spans="1:2" x14ac:dyDescent="0.2">
      <c r="A33">
        <v>32</v>
      </c>
      <c r="B33">
        <v>9</v>
      </c>
    </row>
    <row r="34" spans="1:2" x14ac:dyDescent="0.2">
      <c r="A34">
        <v>33</v>
      </c>
      <c r="B34">
        <v>8</v>
      </c>
    </row>
    <row r="35" spans="1:2" x14ac:dyDescent="0.2">
      <c r="A35">
        <v>34</v>
      </c>
      <c r="B35">
        <v>7</v>
      </c>
    </row>
    <row r="36" spans="1:2" x14ac:dyDescent="0.2">
      <c r="A36">
        <v>35</v>
      </c>
      <c r="B36">
        <v>6</v>
      </c>
    </row>
    <row r="37" spans="1:2" x14ac:dyDescent="0.2">
      <c r="A37">
        <v>36</v>
      </c>
      <c r="B37">
        <v>5</v>
      </c>
    </row>
    <row r="38" spans="1:2" x14ac:dyDescent="0.2">
      <c r="A38">
        <v>37</v>
      </c>
      <c r="B38">
        <v>4</v>
      </c>
    </row>
    <row r="39" spans="1:2" x14ac:dyDescent="0.2">
      <c r="A39">
        <v>38</v>
      </c>
      <c r="B39">
        <v>3</v>
      </c>
    </row>
    <row r="40" spans="1:2" x14ac:dyDescent="0.2">
      <c r="A40">
        <v>39</v>
      </c>
      <c r="B40">
        <v>2</v>
      </c>
    </row>
    <row r="41" spans="1:2" x14ac:dyDescent="0.2">
      <c r="A41">
        <v>40</v>
      </c>
      <c r="B41">
        <v>1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2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K1 Ergebnisse</vt:lpstr>
      <vt:lpstr>K1 Auswertung</vt:lpstr>
      <vt:lpstr>K1 Tabelle_Wertungspunkte</vt:lpstr>
      <vt:lpstr>'K1 Ergebnisse'!Druckbereich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Gruener</dc:creator>
  <cp:lastModifiedBy>Stefanie Erharter</cp:lastModifiedBy>
  <cp:lastPrinted>2025-08-23T12:16:24Z</cp:lastPrinted>
  <dcterms:created xsi:type="dcterms:W3CDTF">2015-06-05T18:19:34Z</dcterms:created>
  <dcterms:modified xsi:type="dcterms:W3CDTF">2026-08-31T06:31:11Z</dcterms:modified>
</cp:coreProperties>
</file>