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fileSharing readOnlyRecommended="1" userName="Stefanie Erharter" algorithmName="SHA-512" hashValue="4QhSQGZM8UN1RyA85cwgHOrWZ59oWhgB1F2bn+guvzumKMmhT7/fLTZYfV/tU0VsOiWWQntPXNIhHkAn3e5bqQ==" saltValue="YZvps3NxUqdMFe4Pc8Ey2Q==" spinCount="100000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stefanieerharter/Library/Mobile Documents/com~apple~CloudDocs/Documents/Ski Austria/XC-Challenge/2026/Auswertung/"/>
    </mc:Choice>
  </mc:AlternateContent>
  <xr:revisionPtr revIDLastSave="0" documentId="8_{9559B648-CA2F-1041-AA54-CE04B7C1A0DD}" xr6:coauthVersionLast="47" xr6:coauthVersionMax="47" xr10:uidLastSave="{00000000-0000-0000-0000-000000000000}"/>
  <workbookProtection workbookAlgorithmName="SHA-512" workbookHashValue="9KJuusGAJ3+1Rcczq9HWFQADe0LuUF2TxVKrqzC06xhO71qKAkofUO6kj+yV077xyod6H+62zw1MXV1ZNrU2Yg==" workbookSaltValue="Cwf0YTBI401cM+ez1C/1CQ==" workbookSpinCount="100000" lockStructure="1"/>
  <bookViews>
    <workbookView xWindow="0" yWindow="600" windowWidth="35840" windowHeight="20320" activeTab="1" xr2:uid="{00000000-000D-0000-FFFF-FFFF00000000}"/>
  </bookViews>
  <sheets>
    <sheet name="Mixed Ergebnisse" sheetId="6" r:id="rId1"/>
    <sheet name="Mixed Auswertung" sheetId="1" r:id="rId2"/>
    <sheet name="Mixed Tabelle_Wertungspunkte" sheetId="5" r:id="rId3"/>
  </sheets>
  <externalReferences>
    <externalReference r:id="rId4"/>
  </externalReferences>
  <definedNames>
    <definedName name="_xlnm.Print_Area" localSheetId="0">'Mixed Ergebnisse'!$A$1:$E$37</definedName>
    <definedName name="_xlnm.Print_Titles" localSheetId="1">'Mixed Auswertung'!$A:$E,'Mixed Auswertung'!$2:$2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3" i="1" l="1"/>
  <c r="AR3" i="1" s="1"/>
  <c r="AQ43" i="1"/>
  <c r="AR43" i="1" s="1"/>
  <c r="AQ39" i="1"/>
  <c r="AR39" i="1" s="1"/>
  <c r="AQ35" i="1"/>
  <c r="AR35" i="1" s="1"/>
  <c r="AQ31" i="1"/>
  <c r="AR31" i="1" s="1"/>
  <c r="AQ27" i="1"/>
  <c r="AR27" i="1" s="1"/>
  <c r="AQ23" i="1"/>
  <c r="AR23" i="1" s="1"/>
  <c r="AQ19" i="1"/>
  <c r="AR19" i="1" s="1"/>
  <c r="AQ15" i="1"/>
  <c r="AR15" i="1" s="1"/>
  <c r="AQ11" i="1"/>
  <c r="AR11" i="1" s="1"/>
  <c r="AQ7" i="1"/>
  <c r="AR7" i="1" s="1"/>
  <c r="AI7" i="1" l="1"/>
  <c r="AJ7" i="1" s="1"/>
  <c r="AI11" i="1"/>
  <c r="AJ11" i="1" s="1"/>
  <c r="AI15" i="1"/>
  <c r="AJ15" i="1" s="1"/>
  <c r="AI19" i="1"/>
  <c r="AJ19" i="1" s="1"/>
  <c r="AI23" i="1"/>
  <c r="AJ23" i="1" s="1"/>
  <c r="AI27" i="1"/>
  <c r="AJ27" i="1" s="1"/>
  <c r="AI31" i="1"/>
  <c r="AJ31" i="1" s="1"/>
  <c r="AI35" i="1"/>
  <c r="AJ35" i="1" s="1"/>
  <c r="AI39" i="1"/>
  <c r="AJ39" i="1" s="1"/>
  <c r="AI43" i="1"/>
  <c r="AJ43" i="1" s="1"/>
  <c r="AI3" i="1"/>
  <c r="AJ3" i="1" s="1"/>
  <c r="AE3" i="1"/>
  <c r="AA7" i="1"/>
  <c r="AB7" i="1" s="1"/>
  <c r="AA11" i="1"/>
  <c r="AB11" i="1" s="1"/>
  <c r="AA15" i="1"/>
  <c r="AB15" i="1" s="1"/>
  <c r="AA19" i="1"/>
  <c r="AB19" i="1" s="1"/>
  <c r="AA23" i="1"/>
  <c r="AB23" i="1" s="1"/>
  <c r="AA27" i="1"/>
  <c r="AB27" i="1" s="1"/>
  <c r="AA31" i="1"/>
  <c r="AB31" i="1" s="1"/>
  <c r="AA35" i="1"/>
  <c r="AB35" i="1" s="1"/>
  <c r="AA39" i="1"/>
  <c r="AB39" i="1" s="1"/>
  <c r="AA43" i="1"/>
  <c r="AB43" i="1" s="1"/>
  <c r="AA3" i="1"/>
  <c r="AB3" i="1" s="1"/>
  <c r="X27" i="1"/>
  <c r="Y27" i="1" s="1"/>
  <c r="S3" i="1"/>
  <c r="S27" i="1"/>
  <c r="W27" i="1"/>
  <c r="AE27" i="1"/>
  <c r="AL27" i="1"/>
  <c r="S31" i="1"/>
  <c r="W31" i="1"/>
  <c r="X31" i="1" s="1"/>
  <c r="AE31" i="1"/>
  <c r="AL31" i="1"/>
  <c r="I31" i="1"/>
  <c r="S35" i="1"/>
  <c r="W35" i="1"/>
  <c r="X35" i="1" s="1"/>
  <c r="AE35" i="1"/>
  <c r="AL35" i="1"/>
  <c r="S39" i="1"/>
  <c r="W39" i="1"/>
  <c r="X39" i="1" s="1"/>
  <c r="AE39" i="1"/>
  <c r="AL39" i="1"/>
  <c r="S43" i="1"/>
  <c r="W43" i="1"/>
  <c r="AE43" i="1"/>
  <c r="AL43" i="1"/>
  <c r="I43" i="1"/>
  <c r="AL3" i="1"/>
  <c r="I3" i="1"/>
  <c r="S23" i="1"/>
  <c r="S19" i="1"/>
  <c r="S15" i="1"/>
  <c r="S11" i="1"/>
  <c r="S7" i="1"/>
  <c r="W23" i="1"/>
  <c r="X23" i="1" s="1"/>
  <c r="W19" i="1"/>
  <c r="X19" i="1" s="1"/>
  <c r="W15" i="1"/>
  <c r="X15" i="1" s="1"/>
  <c r="W11" i="1"/>
  <c r="X11" i="1" s="1"/>
  <c r="W7" i="1"/>
  <c r="W3" i="1"/>
  <c r="X3" i="1" s="1"/>
  <c r="AE23" i="1"/>
  <c r="AE19" i="1"/>
  <c r="AE15" i="1"/>
  <c r="AE11" i="1"/>
  <c r="AE7" i="1"/>
  <c r="AL7" i="1"/>
  <c r="AL11" i="1"/>
  <c r="AL15" i="1"/>
  <c r="AL19" i="1"/>
  <c r="AL23" i="1"/>
  <c r="I15" i="1"/>
  <c r="I19" i="1"/>
  <c r="I23" i="1"/>
  <c r="I7" i="1"/>
  <c r="X43" i="1" l="1"/>
  <c r="X7" i="1"/>
  <c r="Y7" i="1" s="1"/>
  <c r="AF35" i="1"/>
  <c r="AG35" i="1" s="1"/>
  <c r="AF7" i="1"/>
  <c r="AG7" i="1" s="1"/>
  <c r="AF43" i="1"/>
  <c r="AG43" i="1" s="1"/>
  <c r="AM27" i="1"/>
  <c r="AN27" i="1" s="1"/>
  <c r="AM31" i="1"/>
  <c r="AN31" i="1" s="1"/>
  <c r="AM19" i="1"/>
  <c r="AN19" i="1" s="1"/>
  <c r="AM15" i="1"/>
  <c r="AN15" i="1" s="1"/>
  <c r="AM11" i="1"/>
  <c r="AN11" i="1" s="1"/>
  <c r="AM3" i="1"/>
  <c r="AN3" i="1" s="1"/>
  <c r="AM43" i="1"/>
  <c r="AN43" i="1" s="1"/>
  <c r="AM23" i="1"/>
  <c r="AN23" i="1" s="1"/>
  <c r="AM39" i="1"/>
  <c r="AN39" i="1" s="1"/>
  <c r="AM35" i="1"/>
  <c r="AN35" i="1" s="1"/>
  <c r="AF11" i="1"/>
  <c r="AG11" i="1" s="1"/>
  <c r="AF31" i="1"/>
  <c r="AG31" i="1" s="1"/>
  <c r="AM7" i="1"/>
  <c r="AN7" i="1" s="1"/>
  <c r="AF27" i="1"/>
  <c r="AG27" i="1" s="1"/>
  <c r="AF39" i="1"/>
  <c r="AG39" i="1" s="1"/>
  <c r="AF23" i="1"/>
  <c r="AG23" i="1" s="1"/>
  <c r="AF19" i="1"/>
  <c r="AG19" i="1" s="1"/>
  <c r="AF15" i="1"/>
  <c r="AG15" i="1" s="1"/>
  <c r="AF3" i="1"/>
  <c r="AG3" i="1" s="1"/>
  <c r="T31" i="1"/>
  <c r="U31" i="1" s="1"/>
  <c r="T23" i="1"/>
  <c r="U23" i="1" s="1"/>
  <c r="T43" i="1"/>
  <c r="U43" i="1" s="1"/>
  <c r="T3" i="1"/>
  <c r="U3" i="1" s="1"/>
  <c r="T27" i="1"/>
  <c r="U27" i="1" s="1"/>
  <c r="T19" i="1"/>
  <c r="U19" i="1" s="1"/>
  <c r="T39" i="1"/>
  <c r="U39" i="1" s="1"/>
  <c r="T15" i="1"/>
  <c r="U15" i="1" s="1"/>
  <c r="T35" i="1"/>
  <c r="U35" i="1" s="1"/>
  <c r="T11" i="1"/>
  <c r="U11" i="1" s="1"/>
  <c r="T7" i="1"/>
  <c r="U7" i="1" s="1"/>
  <c r="Y43" i="1"/>
  <c r="Y39" i="1"/>
  <c r="Y31" i="1"/>
  <c r="Y35" i="1"/>
  <c r="I27" i="1"/>
  <c r="I39" i="1"/>
  <c r="I35" i="1"/>
  <c r="Y11" i="1"/>
  <c r="Y3" i="1"/>
  <c r="Y15" i="1"/>
  <c r="Y19" i="1"/>
  <c r="I11" i="1"/>
  <c r="Y23" i="1"/>
  <c r="J7" i="1" l="1"/>
  <c r="K7" i="1" s="1"/>
  <c r="AS7" i="1" s="1"/>
  <c r="J39" i="1"/>
  <c r="K39" i="1" s="1"/>
  <c r="AS39" i="1" s="1"/>
  <c r="J19" i="1"/>
  <c r="K19" i="1" s="1"/>
  <c r="AS19" i="1" s="1"/>
  <c r="J27" i="1"/>
  <c r="K27" i="1" s="1"/>
  <c r="AS27" i="1" s="1"/>
  <c r="J23" i="1"/>
  <c r="K23" i="1" s="1"/>
  <c r="AS23" i="1" s="1"/>
  <c r="J3" i="1"/>
  <c r="K3" i="1" s="1"/>
  <c r="AS3" i="1" s="1"/>
  <c r="J15" i="1"/>
  <c r="K15" i="1" s="1"/>
  <c r="AS15" i="1" s="1"/>
  <c r="J43" i="1"/>
  <c r="K43" i="1" s="1"/>
  <c r="AS43" i="1" s="1"/>
  <c r="J35" i="1"/>
  <c r="K35" i="1" s="1"/>
  <c r="AS35" i="1" s="1"/>
  <c r="J31" i="1"/>
  <c r="K31" i="1" s="1"/>
  <c r="AS31" i="1" s="1"/>
  <c r="J11" i="1"/>
  <c r="K11" i="1" s="1"/>
  <c r="AS11" i="1" s="1"/>
  <c r="AT3" i="1" l="1"/>
  <c r="AT7" i="1"/>
  <c r="AT23" i="1"/>
  <c r="AT39" i="1"/>
  <c r="AT43" i="1"/>
  <c r="AT31" i="1"/>
  <c r="AT15" i="1"/>
  <c r="AT11" i="1"/>
  <c r="AT35" i="1"/>
  <c r="AT19" i="1"/>
  <c r="AT27" i="1"/>
</calcChain>
</file>

<file path=xl/sharedStrings.xml><?xml version="1.0" encoding="utf-8"?>
<sst xmlns="http://schemas.openxmlformats.org/spreadsheetml/2006/main" count="227" uniqueCount="133">
  <si>
    <t>#</t>
  </si>
  <si>
    <t>Nachname</t>
  </si>
  <si>
    <t>Vorname</t>
  </si>
  <si>
    <t>Standweitsprung</t>
  </si>
  <si>
    <t>Bester Sprung</t>
  </si>
  <si>
    <t>Punkte</t>
  </si>
  <si>
    <t>Ballwurf an die Wand</t>
  </si>
  <si>
    <t>Teil1</t>
  </si>
  <si>
    <t>Teil2</t>
  </si>
  <si>
    <t>Teil3</t>
  </si>
  <si>
    <t>Teil4</t>
  </si>
  <si>
    <t>Teil5</t>
  </si>
  <si>
    <t>Teil6</t>
  </si>
  <si>
    <t>Gesamt</t>
  </si>
  <si>
    <t>SUMME TEAM</t>
  </si>
  <si>
    <t>Pendelstaffel</t>
  </si>
  <si>
    <t>Platzierung</t>
  </si>
  <si>
    <t>Platzieung</t>
  </si>
  <si>
    <t>WH Team1</t>
  </si>
  <si>
    <t>WH Team2</t>
  </si>
  <si>
    <t>WH Gesamt</t>
  </si>
  <si>
    <t>Vierfüßler Staffel</t>
  </si>
  <si>
    <t>AUSWERTUNG</t>
  </si>
  <si>
    <t>Team #</t>
  </si>
  <si>
    <t>Team Name</t>
  </si>
  <si>
    <t>Versuch 1</t>
  </si>
  <si>
    <t>Versuch 2</t>
  </si>
  <si>
    <t>Summe Team</t>
  </si>
  <si>
    <t>Platz</t>
  </si>
  <si>
    <t>Daten Ballwerfen</t>
  </si>
  <si>
    <t>SUMME Zeiten</t>
  </si>
  <si>
    <t>SUMME Team</t>
  </si>
  <si>
    <t>GESAMTPUNKTE</t>
  </si>
  <si>
    <t>PLATZ</t>
  </si>
  <si>
    <t>Klettern</t>
  </si>
  <si>
    <t>Seilspringen</t>
  </si>
  <si>
    <t>Crosslauf</t>
  </si>
  <si>
    <t>ZEIT inkl. Strafe</t>
  </si>
  <si>
    <t>GESAMTZEIT</t>
  </si>
  <si>
    <t>Einzelzeiten</t>
  </si>
  <si>
    <t>RANG</t>
  </si>
  <si>
    <r>
      <t xml:space="preserve">Teamname 
</t>
    </r>
    <r>
      <rPr>
        <sz val="11"/>
        <color theme="1"/>
        <rFont val="Calibri (Textkörper)"/>
      </rPr>
      <t>(Vereinsname)</t>
    </r>
  </si>
  <si>
    <t>PUNKTE</t>
  </si>
  <si>
    <t>1.</t>
  </si>
  <si>
    <t>2.</t>
  </si>
  <si>
    <t>Skiroller Parcour</t>
  </si>
  <si>
    <t>3.</t>
  </si>
  <si>
    <t>4.</t>
  </si>
  <si>
    <t>5.</t>
  </si>
  <si>
    <t>6.</t>
  </si>
  <si>
    <t>Schneider</t>
  </si>
  <si>
    <t>Schneiderbanger</t>
  </si>
  <si>
    <t>Klara</t>
  </si>
  <si>
    <t>Elias</t>
  </si>
  <si>
    <t>Emma</t>
  </si>
  <si>
    <t>Reicht</t>
  </si>
  <si>
    <t>Valerie</t>
  </si>
  <si>
    <t>Isabella</t>
  </si>
  <si>
    <t>Foidl</t>
  </si>
  <si>
    <t>Florian</t>
  </si>
  <si>
    <t>Hübl</t>
  </si>
  <si>
    <t>Mia</t>
  </si>
  <si>
    <t>Feiel</t>
  </si>
  <si>
    <t>Simone</t>
  </si>
  <si>
    <t>Felix</t>
  </si>
  <si>
    <t>7.</t>
  </si>
  <si>
    <t>Das A-Team</t>
  </si>
  <si>
    <t>L.I.A.</t>
  </si>
  <si>
    <t>XCS-Girls</t>
  </si>
  <si>
    <t>Die Beweglichsten</t>
  </si>
  <si>
    <t>De Steirer</t>
  </si>
  <si>
    <t>Böll-Böll-Kernöl</t>
  </si>
  <si>
    <t>Zitroni</t>
  </si>
  <si>
    <t>de Nuracher</t>
  </si>
  <si>
    <t>Die Ferraris</t>
  </si>
  <si>
    <t>SU Eidenberg</t>
  </si>
  <si>
    <t>Weilguni</t>
  </si>
  <si>
    <t>Anna</t>
  </si>
  <si>
    <t>Radler</t>
  </si>
  <si>
    <t>Alisa</t>
  </si>
  <si>
    <t>Schmidinger</t>
  </si>
  <si>
    <t>Annika</t>
  </si>
  <si>
    <t>Hartl</t>
  </si>
  <si>
    <t>Ella</t>
  </si>
  <si>
    <t>Stadlbauer</t>
  </si>
  <si>
    <t>Stolz</t>
  </si>
  <si>
    <t>Jonas</t>
  </si>
  <si>
    <t>Frischauf</t>
  </si>
  <si>
    <t>Leonie</t>
  </si>
  <si>
    <t>Steger</t>
  </si>
  <si>
    <t>Anja</t>
  </si>
  <si>
    <t>Staals</t>
  </si>
  <si>
    <t>Marzano</t>
  </si>
  <si>
    <t>Livia</t>
  </si>
  <si>
    <t>Koiser</t>
  </si>
  <si>
    <t>Nina</t>
  </si>
  <si>
    <t>Zlöbl</t>
  </si>
  <si>
    <t>Lehrbaumer-Allmer</t>
  </si>
  <si>
    <t>Klieber</t>
  </si>
  <si>
    <t>Nocker</t>
  </si>
  <si>
    <t>Lea-Marie</t>
  </si>
  <si>
    <t>Erlbacher</t>
  </si>
  <si>
    <t>Mirja</t>
  </si>
  <si>
    <t>Wasserfaller</t>
  </si>
  <si>
    <t>Kristina-Sophie</t>
  </si>
  <si>
    <t>Reiter</t>
  </si>
  <si>
    <t>Suntiner</t>
  </si>
  <si>
    <t>Philip</t>
  </si>
  <si>
    <t>Falkner</t>
  </si>
  <si>
    <t>van der Leest</t>
  </si>
  <si>
    <t>Nils</t>
  </si>
  <si>
    <t>Samuel</t>
  </si>
  <si>
    <t>Hörl</t>
  </si>
  <si>
    <t>Paul</t>
  </si>
  <si>
    <t>Michail</t>
  </si>
  <si>
    <t>Bründl</t>
  </si>
  <si>
    <t>Maximilian</t>
  </si>
  <si>
    <t>Savic</t>
  </si>
  <si>
    <t>Anthony</t>
  </si>
  <si>
    <t>Lehrbaumer Allmer</t>
  </si>
  <si>
    <t>ERGEBNISSE 2026
 XC TEAM CHALLENGE
Kategorie Mixed Teams</t>
  </si>
  <si>
    <t>Rauth</t>
  </si>
  <si>
    <t>Julian</t>
  </si>
  <si>
    <t>van der Lest</t>
  </si>
  <si>
    <t>de Nuracher (a.K.)</t>
  </si>
  <si>
    <t>Wilguni</t>
  </si>
  <si>
    <t xml:space="preserve">Crazy Avocados             </t>
  </si>
  <si>
    <r>
      <t xml:space="preserve">Die Ferraris (a.K.)             </t>
    </r>
    <r>
      <rPr>
        <sz val="11"/>
        <color theme="1"/>
        <rFont val="Calibri (Textkörper)"/>
      </rPr>
      <t>SU Eidenberg</t>
    </r>
  </si>
  <si>
    <t>Böll-Böll-Kernöl (a.K.)</t>
  </si>
  <si>
    <t>Zitroni (a.K.)</t>
  </si>
  <si>
    <t>AUSSER KONKURRENZ</t>
  </si>
  <si>
    <t>The invincible 3</t>
  </si>
  <si>
    <t>Crazy Avocados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</si>
</sst>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(Textkörper)"/>
    </font>
    <font>
      <sz val="8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E9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9EE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5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/>
    <xf numFmtId="0" fontId="6" fillId="10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7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47" fontId="0" fillId="0" borderId="0" xfId="0" applyNumberFormat="1"/>
    <xf numFmtId="47" fontId="0" fillId="3" borderId="1" xfId="0" applyNumberForma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9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4" fillId="12" borderId="7" xfId="0" applyFont="1" applyFill="1" applyBorder="1" applyAlignment="1">
      <alignment horizontal="center" vertical="center"/>
    </xf>
    <xf numFmtId="0" fontId="14" fillId="12" borderId="25" xfId="0" applyFont="1" applyFill="1" applyBorder="1" applyAlignment="1">
      <alignment horizontal="center" vertical="center" wrapText="1"/>
    </xf>
    <xf numFmtId="0" fontId="0" fillId="15" borderId="1" xfId="0" applyFill="1" applyBorder="1"/>
    <xf numFmtId="0" fontId="0" fillId="15" borderId="16" xfId="0" applyFill="1" applyBorder="1"/>
    <xf numFmtId="0" fontId="0" fillId="15" borderId="21" xfId="0" applyFill="1" applyBorder="1"/>
    <xf numFmtId="0" fontId="0" fillId="15" borderId="1" xfId="0" applyFill="1" applyBorder="1" applyAlignment="1" applyProtection="1">
      <alignment horizontal="center"/>
      <protection locked="0"/>
    </xf>
    <xf numFmtId="0" fontId="5" fillId="15" borderId="1" xfId="0" applyFont="1" applyFill="1" applyBorder="1" applyAlignment="1">
      <alignment horizontal="center"/>
    </xf>
    <xf numFmtId="0" fontId="0" fillId="15" borderId="1" xfId="0" applyFill="1" applyBorder="1" applyProtection="1">
      <protection locked="0"/>
    </xf>
    <xf numFmtId="0" fontId="0" fillId="15" borderId="1" xfId="0" applyFill="1" applyBorder="1" applyAlignment="1">
      <alignment horizontal="center" vertical="center"/>
    </xf>
    <xf numFmtId="47" fontId="0" fillId="15" borderId="1" xfId="0" applyNumberFormat="1" applyFill="1" applyBorder="1" applyAlignment="1" applyProtection="1">
      <alignment horizontal="center"/>
      <protection locked="0"/>
    </xf>
    <xf numFmtId="47" fontId="0" fillId="15" borderId="1" xfId="0" applyNumberFormat="1" applyFill="1" applyBorder="1" applyAlignment="1">
      <alignment horizontal="center" vertical="center"/>
    </xf>
    <xf numFmtId="0" fontId="0" fillId="15" borderId="0" xfId="0" applyFill="1"/>
    <xf numFmtId="0" fontId="0" fillId="15" borderId="19" xfId="0" applyFill="1" applyBorder="1" applyAlignment="1">
      <alignment horizontal="center" wrapText="1"/>
    </xf>
    <xf numFmtId="0" fontId="0" fillId="15" borderId="16" xfId="0" applyFill="1" applyBorder="1" applyProtection="1">
      <protection locked="0"/>
    </xf>
    <xf numFmtId="0" fontId="0" fillId="15" borderId="21" xfId="0" applyFill="1" applyBorder="1" applyProtection="1">
      <protection locked="0"/>
    </xf>
    <xf numFmtId="0" fontId="17" fillId="15" borderId="19" xfId="0" applyFont="1" applyFill="1" applyBorder="1" applyAlignment="1">
      <alignment horizontal="center" vertical="center" wrapText="1"/>
    </xf>
    <xf numFmtId="0" fontId="0" fillId="15" borderId="5" xfId="0" applyFill="1" applyBorder="1"/>
    <xf numFmtId="0" fontId="0" fillId="15" borderId="24" xfId="0" applyFill="1" applyBorder="1"/>
    <xf numFmtId="0" fontId="0" fillId="15" borderId="15" xfId="0" applyFill="1" applyBorder="1"/>
    <xf numFmtId="0" fontId="0" fillId="15" borderId="4" xfId="0" applyFill="1" applyBorder="1"/>
    <xf numFmtId="0" fontId="0" fillId="15" borderId="18" xfId="0" applyFill="1" applyBorder="1"/>
    <xf numFmtId="0" fontId="0" fillId="0" borderId="3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0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13" borderId="16" xfId="0" applyFill="1" applyBorder="1" applyAlignment="1">
      <alignment vertical="center"/>
    </xf>
    <xf numFmtId="0" fontId="0" fillId="13" borderId="21" xfId="0" applyFill="1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47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7" fontId="7" fillId="14" borderId="1" xfId="0" applyNumberFormat="1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47" fontId="0" fillId="9" borderId="1" xfId="0" applyNumberFormat="1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2" fillId="10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8" fillId="15" borderId="32" xfId="0" applyFont="1" applyFill="1" applyBorder="1" applyAlignment="1">
      <alignment horizontal="center" vertical="center"/>
    </xf>
    <xf numFmtId="0" fontId="18" fillId="15" borderId="33" xfId="0" applyFont="1" applyFill="1" applyBorder="1" applyAlignment="1">
      <alignment horizontal="center" vertical="center"/>
    </xf>
    <xf numFmtId="0" fontId="18" fillId="15" borderId="34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49EE8"/>
      <color rgb="FFCCFF66"/>
      <color rgb="FF99CCFF"/>
      <color rgb="FFFFDE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0</xdr:rowOff>
    </xdr:from>
    <xdr:to>
      <xdr:col>1</xdr:col>
      <xdr:colOff>838200</xdr:colOff>
      <xdr:row>0</xdr:row>
      <xdr:rowOff>1168400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133CB30-944F-CA4D-8A8F-3E3CB3B79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0"/>
          <a:ext cx="1168400" cy="116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tefanieerharter/Library/Mobile%20Documents/com~apple~CloudDocs/Documents/Ski%20Austria/2024-2025/XC-Challenge/2024/Auswertung/Ergebnisse%20inkl.%20Auswertung%20K1%20.xlsx" TargetMode="External"/><Relationship Id="rId1" Type="http://schemas.openxmlformats.org/officeDocument/2006/relationships/externalLinkPath" Target="/Users/stefanieerharter/Library/Mobile%20Documents/com~apple~CloudDocs/Documents/Ski%20Austria/XC-Challenge/2024/Auswertung/Ergebnisse%20inkl.%20Auswertung%20K1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1 Ergebnisse"/>
      <sheetName val="K1 Auswertung"/>
      <sheetName val="K1 Tabelle_Wertungspunkte"/>
    </sheetNames>
    <sheetDataSet>
      <sheetData sheetId="0"/>
      <sheetData sheetId="1"/>
      <sheetData sheetId="2">
        <row r="2">
          <cell r="A2">
            <v>1</v>
          </cell>
          <cell r="B2">
            <v>100</v>
          </cell>
        </row>
        <row r="3">
          <cell r="A3">
            <v>2</v>
          </cell>
          <cell r="B3">
            <v>95</v>
          </cell>
        </row>
        <row r="4">
          <cell r="A4">
            <v>3</v>
          </cell>
          <cell r="B4">
            <v>90</v>
          </cell>
        </row>
        <row r="5">
          <cell r="A5">
            <v>4</v>
          </cell>
          <cell r="B5">
            <v>85</v>
          </cell>
        </row>
        <row r="6">
          <cell r="A6">
            <v>5</v>
          </cell>
          <cell r="B6">
            <v>80</v>
          </cell>
        </row>
        <row r="7">
          <cell r="A7">
            <v>6</v>
          </cell>
          <cell r="B7">
            <v>76</v>
          </cell>
        </row>
        <row r="8">
          <cell r="A8">
            <v>7</v>
          </cell>
          <cell r="B8">
            <v>72</v>
          </cell>
        </row>
        <row r="9">
          <cell r="A9">
            <v>8</v>
          </cell>
          <cell r="B9">
            <v>68</v>
          </cell>
        </row>
        <row r="10">
          <cell r="A10">
            <v>9</v>
          </cell>
          <cell r="B10">
            <v>64</v>
          </cell>
        </row>
        <row r="11">
          <cell r="A11">
            <v>10</v>
          </cell>
          <cell r="B11">
            <v>60</v>
          </cell>
        </row>
        <row r="12">
          <cell r="A12">
            <v>11</v>
          </cell>
          <cell r="B12">
            <v>57</v>
          </cell>
        </row>
        <row r="13">
          <cell r="A13">
            <v>12</v>
          </cell>
          <cell r="B13">
            <v>54</v>
          </cell>
        </row>
        <row r="14">
          <cell r="A14">
            <v>13</v>
          </cell>
          <cell r="B14">
            <v>51</v>
          </cell>
        </row>
        <row r="15">
          <cell r="A15">
            <v>14</v>
          </cell>
          <cell r="B15">
            <v>48</v>
          </cell>
        </row>
        <row r="16">
          <cell r="A16">
            <v>15</v>
          </cell>
          <cell r="B16">
            <v>45</v>
          </cell>
        </row>
        <row r="17">
          <cell r="A17">
            <v>16</v>
          </cell>
          <cell r="B17">
            <v>42</v>
          </cell>
        </row>
        <row r="18">
          <cell r="A18">
            <v>17</v>
          </cell>
          <cell r="B18">
            <v>39</v>
          </cell>
        </row>
        <row r="19">
          <cell r="A19">
            <v>18</v>
          </cell>
          <cell r="B19">
            <v>36</v>
          </cell>
        </row>
        <row r="20">
          <cell r="A20">
            <v>19</v>
          </cell>
          <cell r="B20">
            <v>33</v>
          </cell>
        </row>
        <row r="21">
          <cell r="A21">
            <v>20</v>
          </cell>
          <cell r="B21">
            <v>30</v>
          </cell>
        </row>
        <row r="22">
          <cell r="A22">
            <v>21</v>
          </cell>
          <cell r="B22">
            <v>28</v>
          </cell>
        </row>
        <row r="23">
          <cell r="A23">
            <v>22</v>
          </cell>
          <cell r="B23">
            <v>26</v>
          </cell>
        </row>
        <row r="24">
          <cell r="A24">
            <v>23</v>
          </cell>
          <cell r="B24">
            <v>24</v>
          </cell>
        </row>
        <row r="25">
          <cell r="A25">
            <v>24</v>
          </cell>
          <cell r="B25">
            <v>22</v>
          </cell>
        </row>
        <row r="26">
          <cell r="A26">
            <v>25</v>
          </cell>
          <cell r="B26">
            <v>20</v>
          </cell>
        </row>
        <row r="27">
          <cell r="A27">
            <v>26</v>
          </cell>
          <cell r="B27">
            <v>18</v>
          </cell>
        </row>
        <row r="28">
          <cell r="A28">
            <v>27</v>
          </cell>
          <cell r="B28">
            <v>16</v>
          </cell>
        </row>
        <row r="29">
          <cell r="A29">
            <v>28</v>
          </cell>
          <cell r="B29">
            <v>14</v>
          </cell>
        </row>
        <row r="30">
          <cell r="A30">
            <v>29</v>
          </cell>
          <cell r="B30">
            <v>12</v>
          </cell>
        </row>
        <row r="31">
          <cell r="A31">
            <v>30</v>
          </cell>
          <cell r="B31">
            <v>11</v>
          </cell>
        </row>
        <row r="32">
          <cell r="A32">
            <v>31</v>
          </cell>
          <cell r="B32">
            <v>10</v>
          </cell>
        </row>
        <row r="33">
          <cell r="A33">
            <v>32</v>
          </cell>
          <cell r="B33">
            <v>9</v>
          </cell>
        </row>
        <row r="34">
          <cell r="A34">
            <v>33</v>
          </cell>
          <cell r="B34">
            <v>8</v>
          </cell>
        </row>
        <row r="35">
          <cell r="A35">
            <v>34</v>
          </cell>
          <cell r="B35">
            <v>7</v>
          </cell>
        </row>
        <row r="36">
          <cell r="A36">
            <v>35</v>
          </cell>
          <cell r="B36">
            <v>6</v>
          </cell>
        </row>
        <row r="37">
          <cell r="A37">
            <v>36</v>
          </cell>
          <cell r="B37">
            <v>5</v>
          </cell>
        </row>
        <row r="38">
          <cell r="A38">
            <v>37</v>
          </cell>
          <cell r="B38">
            <v>4</v>
          </cell>
        </row>
        <row r="39">
          <cell r="A39">
            <v>38</v>
          </cell>
          <cell r="B39">
            <v>3</v>
          </cell>
        </row>
        <row r="40">
          <cell r="A40">
            <v>39</v>
          </cell>
          <cell r="B40">
            <v>2</v>
          </cell>
        </row>
        <row r="41">
          <cell r="A41">
            <v>40</v>
          </cell>
          <cell r="B4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5DDA-824E-EC47-9CD9-7A76F9137896}">
  <dimension ref="A1:E36"/>
  <sheetViews>
    <sheetView zoomScaleNormal="100" workbookViewId="0">
      <selection activeCell="E12" sqref="E12:E14"/>
    </sheetView>
  </sheetViews>
  <sheetFormatPr baseColWidth="10" defaultRowHeight="15" x14ac:dyDescent="0.2"/>
  <cols>
    <col min="2" max="2" width="34.5" customWidth="1"/>
    <col min="3" max="3" width="17.33203125" customWidth="1"/>
    <col min="4" max="4" width="17.1640625" customWidth="1"/>
    <col min="7" max="7" width="23.33203125" customWidth="1"/>
    <col min="8" max="8" width="13.83203125" bestFit="1" customWidth="1"/>
    <col min="9" max="9" width="20.6640625" customWidth="1"/>
    <col min="10" max="10" width="15.83203125" bestFit="1" customWidth="1"/>
    <col min="11" max="11" width="10.33203125" bestFit="1" customWidth="1"/>
  </cols>
  <sheetData>
    <row r="1" spans="1:5" ht="94" customHeight="1" thickBot="1" x14ac:dyDescent="0.25">
      <c r="C1" s="123" t="s">
        <v>120</v>
      </c>
      <c r="D1" s="123"/>
      <c r="E1" s="123"/>
    </row>
    <row r="2" spans="1:5" ht="37" thickBot="1" x14ac:dyDescent="0.25">
      <c r="A2" s="33" t="s">
        <v>40</v>
      </c>
      <c r="B2" s="35" t="s">
        <v>41</v>
      </c>
      <c r="C2" s="34" t="s">
        <v>1</v>
      </c>
      <c r="D2" s="30" t="s">
        <v>2</v>
      </c>
      <c r="E2" s="31" t="s">
        <v>42</v>
      </c>
    </row>
    <row r="3" spans="1:5" ht="16" customHeight="1" x14ac:dyDescent="0.2">
      <c r="A3" s="121" t="s">
        <v>43</v>
      </c>
      <c r="B3" s="80" t="s">
        <v>131</v>
      </c>
      <c r="C3" s="55" t="s">
        <v>96</v>
      </c>
      <c r="D3" s="56" t="s">
        <v>88</v>
      </c>
      <c r="E3" s="119">
        <v>499</v>
      </c>
    </row>
    <row r="4" spans="1:5" ht="16" customHeight="1" x14ac:dyDescent="0.2">
      <c r="A4" s="122"/>
      <c r="B4" s="81"/>
      <c r="C4" s="57" t="s">
        <v>55</v>
      </c>
      <c r="D4" s="58" t="s">
        <v>56</v>
      </c>
      <c r="E4" s="120"/>
    </row>
    <row r="5" spans="1:5" ht="17" customHeight="1" thickBot="1" x14ac:dyDescent="0.25">
      <c r="A5" s="122"/>
      <c r="B5" s="82"/>
      <c r="C5" s="59" t="s">
        <v>97</v>
      </c>
      <c r="D5" s="60" t="s">
        <v>64</v>
      </c>
      <c r="E5" s="120"/>
    </row>
    <row r="6" spans="1:5" ht="15" customHeight="1" x14ac:dyDescent="0.2">
      <c r="A6" s="121" t="s">
        <v>44</v>
      </c>
      <c r="B6" s="80" t="s">
        <v>69</v>
      </c>
      <c r="C6" s="55" t="s">
        <v>98</v>
      </c>
      <c r="D6" s="56" t="s">
        <v>77</v>
      </c>
      <c r="E6" s="119">
        <v>475</v>
      </c>
    </row>
    <row r="7" spans="1:5" ht="15" customHeight="1" x14ac:dyDescent="0.2">
      <c r="A7" s="122"/>
      <c r="B7" s="81"/>
      <c r="C7" s="57" t="s">
        <v>51</v>
      </c>
      <c r="D7" s="58" t="s">
        <v>52</v>
      </c>
      <c r="E7" s="120"/>
    </row>
    <row r="8" spans="1:5" ht="15" customHeight="1" thickBot="1" x14ac:dyDescent="0.25">
      <c r="A8" s="122"/>
      <c r="B8" s="82"/>
      <c r="C8" s="59" t="s">
        <v>99</v>
      </c>
      <c r="D8" s="60" t="s">
        <v>100</v>
      </c>
      <c r="E8" s="120"/>
    </row>
    <row r="9" spans="1:5" ht="15" customHeight="1" x14ac:dyDescent="0.2">
      <c r="A9" s="121" t="s">
        <v>46</v>
      </c>
      <c r="B9" s="80" t="s">
        <v>70</v>
      </c>
      <c r="C9" s="55" t="s">
        <v>60</v>
      </c>
      <c r="D9" s="56" t="s">
        <v>61</v>
      </c>
      <c r="E9" s="119">
        <v>441</v>
      </c>
    </row>
    <row r="10" spans="1:5" ht="15" customHeight="1" x14ac:dyDescent="0.2">
      <c r="A10" s="122"/>
      <c r="B10" s="81"/>
      <c r="C10" s="57" t="s">
        <v>62</v>
      </c>
      <c r="D10" s="58" t="s">
        <v>63</v>
      </c>
      <c r="E10" s="120"/>
    </row>
    <row r="11" spans="1:5" ht="15" customHeight="1" thickBot="1" x14ac:dyDescent="0.25">
      <c r="A11" s="122"/>
      <c r="B11" s="82"/>
      <c r="C11" s="59" t="s">
        <v>101</v>
      </c>
      <c r="D11" s="60" t="s">
        <v>54</v>
      </c>
      <c r="E11" s="120"/>
    </row>
    <row r="12" spans="1:5" ht="15" customHeight="1" x14ac:dyDescent="0.2">
      <c r="A12" s="121" t="s">
        <v>47</v>
      </c>
      <c r="B12" s="80" t="s">
        <v>68</v>
      </c>
      <c r="C12" s="55" t="s">
        <v>91</v>
      </c>
      <c r="D12" s="56" t="s">
        <v>61</v>
      </c>
      <c r="E12" s="119">
        <v>436</v>
      </c>
    </row>
    <row r="13" spans="1:5" ht="15" customHeight="1" x14ac:dyDescent="0.2">
      <c r="A13" s="122"/>
      <c r="B13" s="81"/>
      <c r="C13" s="57" t="s">
        <v>92</v>
      </c>
      <c r="D13" s="58" t="s">
        <v>93</v>
      </c>
      <c r="E13" s="120"/>
    </row>
    <row r="14" spans="1:5" ht="16" thickBot="1" x14ac:dyDescent="0.25">
      <c r="A14" s="122"/>
      <c r="B14" s="82"/>
      <c r="C14" s="59" t="s">
        <v>94</v>
      </c>
      <c r="D14" s="60" t="s">
        <v>95</v>
      </c>
      <c r="E14" s="120"/>
    </row>
    <row r="15" spans="1:5" ht="16" customHeight="1" x14ac:dyDescent="0.2">
      <c r="A15" s="121" t="s">
        <v>48</v>
      </c>
      <c r="B15" s="80" t="s">
        <v>66</v>
      </c>
      <c r="C15" s="55" t="s">
        <v>76</v>
      </c>
      <c r="D15" s="56" t="s">
        <v>77</v>
      </c>
      <c r="E15" s="119">
        <v>420</v>
      </c>
    </row>
    <row r="16" spans="1:5" ht="16" customHeight="1" x14ac:dyDescent="0.2">
      <c r="A16" s="122"/>
      <c r="B16" s="81"/>
      <c r="C16" s="57" t="s">
        <v>78</v>
      </c>
      <c r="D16" s="58" t="s">
        <v>79</v>
      </c>
      <c r="E16" s="120"/>
    </row>
    <row r="17" spans="1:5" ht="17" customHeight="1" thickBot="1" x14ac:dyDescent="0.25">
      <c r="A17" s="122"/>
      <c r="B17" s="82"/>
      <c r="C17" s="59" t="s">
        <v>80</v>
      </c>
      <c r="D17" s="60" t="s">
        <v>81</v>
      </c>
      <c r="E17" s="120"/>
    </row>
    <row r="18" spans="1:5" ht="15" customHeight="1" x14ac:dyDescent="0.2">
      <c r="A18" s="121" t="s">
        <v>49</v>
      </c>
      <c r="B18" s="107" t="s">
        <v>132</v>
      </c>
      <c r="C18" s="61" t="s">
        <v>82</v>
      </c>
      <c r="D18" s="62" t="s">
        <v>83</v>
      </c>
      <c r="E18" s="119">
        <v>414</v>
      </c>
    </row>
    <row r="19" spans="1:5" ht="15" customHeight="1" x14ac:dyDescent="0.2">
      <c r="A19" s="122"/>
      <c r="B19" s="108"/>
      <c r="C19" s="63" t="s">
        <v>84</v>
      </c>
      <c r="D19" s="64" t="s">
        <v>61</v>
      </c>
      <c r="E19" s="120"/>
    </row>
    <row r="20" spans="1:5" ht="17" customHeight="1" thickBot="1" x14ac:dyDescent="0.25">
      <c r="A20" s="122"/>
      <c r="B20" s="109"/>
      <c r="C20" s="76" t="s">
        <v>85</v>
      </c>
      <c r="D20" s="77" t="s">
        <v>86</v>
      </c>
      <c r="E20" s="120"/>
    </row>
    <row r="21" spans="1:5" ht="15" customHeight="1" x14ac:dyDescent="0.2">
      <c r="A21" s="121" t="s">
        <v>65</v>
      </c>
      <c r="B21" s="80" t="s">
        <v>67</v>
      </c>
      <c r="C21" s="55" t="s">
        <v>50</v>
      </c>
      <c r="D21" s="56" t="s">
        <v>57</v>
      </c>
      <c r="E21" s="119">
        <v>364</v>
      </c>
    </row>
    <row r="22" spans="1:5" ht="15" customHeight="1" x14ac:dyDescent="0.2">
      <c r="A22" s="122"/>
      <c r="B22" s="81"/>
      <c r="C22" s="78" t="s">
        <v>87</v>
      </c>
      <c r="D22" s="79" t="s">
        <v>88</v>
      </c>
      <c r="E22" s="120"/>
    </row>
    <row r="23" spans="1:5" ht="16" customHeight="1" thickBot="1" x14ac:dyDescent="0.25">
      <c r="A23" s="122"/>
      <c r="B23" s="82"/>
      <c r="C23" s="65" t="s">
        <v>89</v>
      </c>
      <c r="D23" s="66" t="s">
        <v>90</v>
      </c>
      <c r="E23" s="120"/>
    </row>
    <row r="24" spans="1:5" ht="16" customHeight="1" thickBot="1" x14ac:dyDescent="0.25">
      <c r="A24" s="130" t="s">
        <v>130</v>
      </c>
      <c r="B24" s="131"/>
      <c r="C24" s="131"/>
      <c r="D24" s="131"/>
      <c r="E24" s="132"/>
    </row>
    <row r="25" spans="1:5" ht="15" customHeight="1" x14ac:dyDescent="0.2">
      <c r="A25" s="121"/>
      <c r="B25" s="80" t="s">
        <v>71</v>
      </c>
      <c r="C25" s="55" t="s">
        <v>102</v>
      </c>
      <c r="D25" s="56" t="s">
        <v>103</v>
      </c>
      <c r="E25" s="119">
        <v>565</v>
      </c>
    </row>
    <row r="26" spans="1:5" ht="15" customHeight="1" x14ac:dyDescent="0.2">
      <c r="A26" s="122"/>
      <c r="B26" s="81"/>
      <c r="C26" s="57" t="s">
        <v>104</v>
      </c>
      <c r="D26" s="58" t="s">
        <v>105</v>
      </c>
      <c r="E26" s="120"/>
    </row>
    <row r="27" spans="1:5" ht="16" customHeight="1" thickBot="1" x14ac:dyDescent="0.25">
      <c r="A27" s="122"/>
      <c r="B27" s="82"/>
      <c r="C27" s="59" t="s">
        <v>106</v>
      </c>
      <c r="D27" s="60" t="s">
        <v>107</v>
      </c>
      <c r="E27" s="120"/>
    </row>
    <row r="28" spans="1:5" ht="15" customHeight="1" x14ac:dyDescent="0.2">
      <c r="A28" s="121"/>
      <c r="B28" s="80" t="s">
        <v>72</v>
      </c>
      <c r="C28" s="55" t="s">
        <v>108</v>
      </c>
      <c r="D28" s="56" t="s">
        <v>64</v>
      </c>
      <c r="E28" s="119">
        <v>565</v>
      </c>
    </row>
    <row r="29" spans="1:5" ht="15" customHeight="1" x14ac:dyDescent="0.2">
      <c r="A29" s="122"/>
      <c r="B29" s="81"/>
      <c r="C29" s="57" t="s">
        <v>62</v>
      </c>
      <c r="D29" s="58" t="s">
        <v>53</v>
      </c>
      <c r="E29" s="120"/>
    </row>
    <row r="30" spans="1:5" ht="16" customHeight="1" thickBot="1" x14ac:dyDescent="0.25">
      <c r="A30" s="122"/>
      <c r="B30" s="82"/>
      <c r="C30" s="59" t="s">
        <v>109</v>
      </c>
      <c r="D30" s="60" t="s">
        <v>110</v>
      </c>
      <c r="E30" s="120"/>
    </row>
    <row r="31" spans="1:5" ht="15" customHeight="1" x14ac:dyDescent="0.2">
      <c r="A31" s="121"/>
      <c r="B31" s="80" t="s">
        <v>73</v>
      </c>
      <c r="C31" s="55" t="s">
        <v>58</v>
      </c>
      <c r="D31" s="56" t="s">
        <v>59</v>
      </c>
      <c r="E31" s="119">
        <v>497</v>
      </c>
    </row>
    <row r="32" spans="1:5" ht="15" customHeight="1" x14ac:dyDescent="0.2">
      <c r="A32" s="122"/>
      <c r="B32" s="81"/>
      <c r="C32" s="57" t="s">
        <v>58</v>
      </c>
      <c r="D32" s="58" t="s">
        <v>111</v>
      </c>
      <c r="E32" s="120"/>
    </row>
    <row r="33" spans="1:5" ht="16" customHeight="1" thickBot="1" x14ac:dyDescent="0.25">
      <c r="A33" s="122"/>
      <c r="B33" s="82"/>
      <c r="C33" s="59" t="s">
        <v>112</v>
      </c>
      <c r="D33" s="60" t="s">
        <v>113</v>
      </c>
      <c r="E33" s="120"/>
    </row>
    <row r="34" spans="1:5" ht="16" customHeight="1" x14ac:dyDescent="0.2">
      <c r="A34" s="124"/>
      <c r="B34" s="83" t="s">
        <v>74</v>
      </c>
      <c r="C34" s="72" t="s">
        <v>78</v>
      </c>
      <c r="D34" s="62" t="s">
        <v>114</v>
      </c>
      <c r="E34" s="127">
        <v>467</v>
      </c>
    </row>
    <row r="35" spans="1:5" ht="16" customHeight="1" x14ac:dyDescent="0.2">
      <c r="A35" s="125"/>
      <c r="B35" s="84"/>
      <c r="C35" s="69" t="s">
        <v>115</v>
      </c>
      <c r="D35" s="64" t="s">
        <v>116</v>
      </c>
      <c r="E35" s="128"/>
    </row>
    <row r="36" spans="1:5" ht="17" thickBot="1" x14ac:dyDescent="0.25">
      <c r="A36" s="126"/>
      <c r="B36" s="75" t="s">
        <v>75</v>
      </c>
      <c r="C36" s="73" t="s">
        <v>117</v>
      </c>
      <c r="D36" s="74" t="s">
        <v>118</v>
      </c>
      <c r="E36" s="129"/>
    </row>
  </sheetData>
  <sheetProtection algorithmName="SHA-512" hashValue="oAT2BSydgzgLCb+5PbigbX9bBMK9h1abLl8ywKAyqDIRh0GeUTg4O6TC/Nt0Cve3UQ8lDoxsaToVpWY6GBLU4Q==" saltValue="ZO9Y2fKpjxNfCqVIU7GenA==" spinCount="100000" sheet="1" objects="1" scenarios="1"/>
  <mergeCells count="35">
    <mergeCell ref="E9:E11"/>
    <mergeCell ref="C1:E1"/>
    <mergeCell ref="A3:A5"/>
    <mergeCell ref="E3:E5"/>
    <mergeCell ref="A6:A8"/>
    <mergeCell ref="E6:E8"/>
    <mergeCell ref="E18:E20"/>
    <mergeCell ref="A12:A14"/>
    <mergeCell ref="E12:E14"/>
    <mergeCell ref="A15:A17"/>
    <mergeCell ref="E15:E17"/>
    <mergeCell ref="A21:A23"/>
    <mergeCell ref="A34:A36"/>
    <mergeCell ref="A18:A20"/>
    <mergeCell ref="A9:A11"/>
    <mergeCell ref="A24:E24"/>
    <mergeCell ref="E21:E23"/>
    <mergeCell ref="A25:A27"/>
    <mergeCell ref="E25:E27"/>
    <mergeCell ref="E34:E36"/>
    <mergeCell ref="A28:A30"/>
    <mergeCell ref="E28:E30"/>
    <mergeCell ref="A31:A33"/>
    <mergeCell ref="E31:E33"/>
    <mergeCell ref="B15:B17"/>
    <mergeCell ref="B18:B20"/>
    <mergeCell ref="B21:B23"/>
    <mergeCell ref="B12:B14"/>
    <mergeCell ref="B3:B5"/>
    <mergeCell ref="B6:B8"/>
    <mergeCell ref="B31:B33"/>
    <mergeCell ref="B34:B35"/>
    <mergeCell ref="B9:B11"/>
    <mergeCell ref="B25:B27"/>
    <mergeCell ref="B28:B30"/>
  </mergeCells>
  <phoneticPr fontId="16" type="noConversion"/>
  <pageMargins left="0.7" right="0.7" top="0.78740157499999996" bottom="0.78740157499999996" header="0.3" footer="0.3"/>
  <pageSetup paperSize="9" scale="87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V46"/>
  <sheetViews>
    <sheetView tabSelected="1" zoomScale="110" zoomScaleNormal="11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A3" sqref="A3:A6"/>
    </sheetView>
  </sheetViews>
  <sheetFormatPr baseColWidth="10" defaultColWidth="9.1640625" defaultRowHeight="15" x14ac:dyDescent="0.2"/>
  <cols>
    <col min="1" max="1" width="7.6640625" bestFit="1" customWidth="1"/>
    <col min="2" max="2" width="27.33203125" customWidth="1"/>
    <col min="3" max="3" width="3" bestFit="1" customWidth="1"/>
    <col min="4" max="4" width="15.6640625" bestFit="1" customWidth="1"/>
    <col min="5" max="5" width="12.5" customWidth="1"/>
    <col min="6" max="7" width="8.5" hidden="1" customWidth="1"/>
    <col min="8" max="8" width="12.5" style="1" customWidth="1"/>
    <col min="9" max="9" width="11.83203125" style="1" customWidth="1"/>
    <col min="10" max="10" width="10.5" customWidth="1"/>
    <col min="11" max="11" width="6.83203125" customWidth="1"/>
    <col min="12" max="16" width="4.83203125" hidden="1" customWidth="1"/>
    <col min="17" max="17" width="0.1640625" customWidth="1"/>
    <col min="18" max="18" width="6.5" customWidth="1"/>
    <col min="19" max="19" width="12.5" customWidth="1"/>
    <col min="20" max="20" width="10.6640625" customWidth="1"/>
    <col min="21" max="21" width="7.6640625" customWidth="1"/>
    <col min="22" max="22" width="8.83203125" hidden="1" customWidth="1"/>
    <col min="23" max="23" width="11.1640625" hidden="1" customWidth="1"/>
    <col min="24" max="24" width="10.33203125" hidden="1" customWidth="1"/>
    <col min="25" max="25" width="7.33203125" hidden="1" customWidth="1"/>
    <col min="26" max="26" width="13.5" hidden="1" customWidth="1"/>
    <col min="27" max="27" width="11" hidden="1" customWidth="1"/>
    <col min="28" max="28" width="7.33203125" hidden="1" customWidth="1"/>
    <col min="29" max="30" width="9.33203125" customWidth="1"/>
    <col min="31" max="31" width="11.5" customWidth="1"/>
    <col min="32" max="32" width="9.33203125" customWidth="1"/>
    <col min="33" max="33" width="7.33203125" customWidth="1"/>
    <col min="34" max="34" width="12.6640625" customWidth="1"/>
    <col min="35" max="35" width="10.33203125" customWidth="1"/>
    <col min="36" max="36" width="7.33203125" customWidth="1"/>
    <col min="37" max="37" width="13.1640625" style="26" customWidth="1"/>
    <col min="38" max="38" width="14.1640625" customWidth="1"/>
    <col min="39" max="39" width="11.1640625" customWidth="1"/>
    <col min="40" max="40" width="8.1640625" customWidth="1"/>
    <col min="41" max="41" width="9.83203125" hidden="1" customWidth="1"/>
    <col min="42" max="42" width="11.1640625" customWidth="1"/>
    <col min="43" max="43" width="11" bestFit="1" customWidth="1"/>
    <col min="45" max="45" width="15.1640625" customWidth="1"/>
    <col min="46" max="46" width="11.83203125" customWidth="1"/>
  </cols>
  <sheetData>
    <row r="1" spans="1:48" x14ac:dyDescent="0.2">
      <c r="A1" s="104"/>
      <c r="B1" s="104"/>
      <c r="C1" s="104"/>
      <c r="D1" s="104"/>
      <c r="E1" s="104"/>
      <c r="F1" s="105" t="s">
        <v>3</v>
      </c>
      <c r="G1" s="105"/>
      <c r="H1" s="105"/>
      <c r="I1" s="105"/>
      <c r="J1" s="105"/>
      <c r="K1" s="105"/>
      <c r="L1" s="106" t="s">
        <v>6</v>
      </c>
      <c r="M1" s="106"/>
      <c r="N1" s="106"/>
      <c r="O1" s="106"/>
      <c r="P1" s="106"/>
      <c r="Q1" s="106"/>
      <c r="R1" s="106"/>
      <c r="S1" s="106"/>
      <c r="T1" s="106"/>
      <c r="U1" s="106"/>
      <c r="V1" s="111" t="s">
        <v>34</v>
      </c>
      <c r="W1" s="111"/>
      <c r="X1" s="111"/>
      <c r="Y1" s="111"/>
      <c r="Z1" s="112" t="s">
        <v>15</v>
      </c>
      <c r="AA1" s="112"/>
      <c r="AB1" s="112"/>
      <c r="AC1" s="118" t="s">
        <v>35</v>
      </c>
      <c r="AD1" s="118"/>
      <c r="AE1" s="118"/>
      <c r="AF1" s="118"/>
      <c r="AG1" s="118"/>
      <c r="AH1" s="113" t="s">
        <v>21</v>
      </c>
      <c r="AI1" s="113"/>
      <c r="AJ1" s="113"/>
      <c r="AK1" s="114" t="s">
        <v>45</v>
      </c>
      <c r="AL1" s="114"/>
      <c r="AM1" s="114"/>
      <c r="AN1" s="114"/>
      <c r="AO1" s="115" t="s">
        <v>36</v>
      </c>
      <c r="AP1" s="116"/>
      <c r="AQ1" s="116"/>
      <c r="AR1" s="117"/>
      <c r="AS1" s="110" t="s">
        <v>22</v>
      </c>
      <c r="AT1" s="110"/>
    </row>
    <row r="2" spans="1:48" ht="16" thickBot="1" x14ac:dyDescent="0.25">
      <c r="A2" s="23" t="s">
        <v>23</v>
      </c>
      <c r="B2" s="23" t="s">
        <v>24</v>
      </c>
      <c r="C2" s="23" t="s">
        <v>0</v>
      </c>
      <c r="D2" s="23" t="s">
        <v>1</v>
      </c>
      <c r="E2" s="23" t="s">
        <v>2</v>
      </c>
      <c r="F2" s="2" t="s">
        <v>25</v>
      </c>
      <c r="G2" s="2" t="s">
        <v>26</v>
      </c>
      <c r="H2" s="5" t="s">
        <v>4</v>
      </c>
      <c r="I2" s="5" t="s">
        <v>27</v>
      </c>
      <c r="J2" s="6" t="s">
        <v>16</v>
      </c>
      <c r="K2" s="7" t="s">
        <v>5</v>
      </c>
      <c r="L2" s="4" t="s">
        <v>7</v>
      </c>
      <c r="M2" s="4" t="s">
        <v>8</v>
      </c>
      <c r="N2" s="4" t="s">
        <v>9</v>
      </c>
      <c r="O2" s="4" t="s">
        <v>10</v>
      </c>
      <c r="P2" s="4" t="s">
        <v>11</v>
      </c>
      <c r="Q2" s="4" t="s">
        <v>12</v>
      </c>
      <c r="R2" s="24" t="s">
        <v>13</v>
      </c>
      <c r="S2" s="10" t="s">
        <v>14</v>
      </c>
      <c r="T2" s="9" t="s">
        <v>16</v>
      </c>
      <c r="U2" s="9" t="s">
        <v>5</v>
      </c>
      <c r="V2" s="13" t="s">
        <v>5</v>
      </c>
      <c r="W2" s="11" t="s">
        <v>31</v>
      </c>
      <c r="X2" s="12" t="s">
        <v>17</v>
      </c>
      <c r="Y2" s="12" t="s">
        <v>5</v>
      </c>
      <c r="Z2" s="3" t="s">
        <v>37</v>
      </c>
      <c r="AA2" s="14" t="s">
        <v>16</v>
      </c>
      <c r="AB2" s="14" t="s">
        <v>5</v>
      </c>
      <c r="AC2" s="4" t="s">
        <v>18</v>
      </c>
      <c r="AD2" s="4" t="s">
        <v>19</v>
      </c>
      <c r="AE2" s="15" t="s">
        <v>20</v>
      </c>
      <c r="AF2" s="15" t="s">
        <v>17</v>
      </c>
      <c r="AG2" s="15" t="s">
        <v>5</v>
      </c>
      <c r="AH2" s="3" t="s">
        <v>37</v>
      </c>
      <c r="AI2" s="16" t="s">
        <v>17</v>
      </c>
      <c r="AJ2" s="16" t="s">
        <v>5</v>
      </c>
      <c r="AK2" s="3" t="s">
        <v>37</v>
      </c>
      <c r="AL2" s="32" t="s">
        <v>30</v>
      </c>
      <c r="AM2" s="32" t="s">
        <v>16</v>
      </c>
      <c r="AN2" s="32" t="s">
        <v>5</v>
      </c>
      <c r="AO2" s="27" t="s">
        <v>39</v>
      </c>
      <c r="AP2" s="17" t="s">
        <v>38</v>
      </c>
      <c r="AQ2" s="17" t="s">
        <v>16</v>
      </c>
      <c r="AR2" s="17" t="s">
        <v>5</v>
      </c>
      <c r="AS2" s="18" t="s">
        <v>32</v>
      </c>
      <c r="AT2" s="18" t="s">
        <v>33</v>
      </c>
    </row>
    <row r="3" spans="1:48" ht="15" customHeight="1" x14ac:dyDescent="0.2">
      <c r="A3" s="99">
        <v>21</v>
      </c>
      <c r="B3" s="80" t="s">
        <v>66</v>
      </c>
      <c r="C3" s="22">
        <v>1</v>
      </c>
      <c r="D3" s="67" t="s">
        <v>125</v>
      </c>
      <c r="E3" s="68" t="s">
        <v>77</v>
      </c>
      <c r="F3" s="19"/>
      <c r="G3" s="19"/>
      <c r="H3" s="8">
        <v>136</v>
      </c>
      <c r="I3" s="100">
        <f>IFERROR(IF(OR(H3,H4,H5,H6)="","",SUM(H3:H6)),0)</f>
        <v>509</v>
      </c>
      <c r="J3" s="101">
        <f>IF(I3=0,"keine Punkte",_xlfn.RANK.EQ(I3,$I$3:$I$46,0))</f>
        <v>9</v>
      </c>
      <c r="K3" s="100">
        <f>VLOOKUP(J3,'[1]K1 Tabelle_Wertungspunkte'!$A$2:$B$41,2)</f>
        <v>64</v>
      </c>
      <c r="L3" s="20"/>
      <c r="M3" s="20"/>
      <c r="N3" s="20"/>
      <c r="O3" s="20"/>
      <c r="P3" s="20"/>
      <c r="Q3" s="20"/>
      <c r="R3" s="25">
        <v>10</v>
      </c>
      <c r="S3" s="102">
        <f>SUM(R3:R6)</f>
        <v>34</v>
      </c>
      <c r="T3" s="103">
        <f>IF(S3=0,"keine Punkte",_xlfn.RANK.EQ(S3,$S$3:$S$46,0))</f>
        <v>2</v>
      </c>
      <c r="U3" s="102">
        <f>VLOOKUP(T3,'[1]K1 Tabelle_Wertungspunkte'!$A$2:$B$41,2)</f>
        <v>95</v>
      </c>
      <c r="V3" s="19"/>
      <c r="W3" s="96">
        <f>SUM(V3:V6)</f>
        <v>0</v>
      </c>
      <c r="X3" s="95" t="str">
        <f>IF(W3=0,"Werte fehlten",_xlfn.RANK.EQ(W3,$W$3:$W$46,0))</f>
        <v>Werte fehlten</v>
      </c>
      <c r="Y3" s="96" t="e">
        <f>VLOOKUP(X3,'[1]K1 Tabelle_Wertungspunkte'!$A$2:$B$41,2)</f>
        <v>#N/A</v>
      </c>
      <c r="Z3" s="88"/>
      <c r="AA3" s="97" t="e">
        <f>_xlfn.RANK.EQ(Z3,$Z$3:$Z$46,1)</f>
        <v>#N/A</v>
      </c>
      <c r="AB3" s="97" t="e">
        <f>VLOOKUP(AA3,'[1]K1 Tabelle_Wertungspunkte'!$A$2:$B$41,2)</f>
        <v>#N/A</v>
      </c>
      <c r="AC3" s="89">
        <v>28</v>
      </c>
      <c r="AD3" s="89">
        <v>126</v>
      </c>
      <c r="AE3" s="87">
        <f>SUM(AC3:AD6)</f>
        <v>154</v>
      </c>
      <c r="AF3" s="98">
        <f>IF(AE3=0,"keine Werte",_xlfn.RANK.EQ(AE3,$AE$3:$AE$46,0))</f>
        <v>5</v>
      </c>
      <c r="AG3" s="87">
        <f>VLOOKUP(AF3,'[1]K1 Tabelle_Wertungspunkte'!$A$2:$B$41,2)</f>
        <v>80</v>
      </c>
      <c r="AH3" s="88">
        <v>1.2949074074074074E-3</v>
      </c>
      <c r="AI3" s="90">
        <f>_xlfn.RANK.EQ(AH3,$AH$3:$AH$46,1)</f>
        <v>10</v>
      </c>
      <c r="AJ3" s="90">
        <f>VLOOKUP(AI3,'[1]K1 Tabelle_Wertungspunkte'!$A$2:$B$41,2)</f>
        <v>60</v>
      </c>
      <c r="AK3" s="21">
        <v>1.5539351851851851E-3</v>
      </c>
      <c r="AL3" s="91">
        <f>IF(SUM(AK3:AK6)=0,"",(SUM(AK3:AK6)))</f>
        <v>3.9592592592592596E-3</v>
      </c>
      <c r="AM3" s="92">
        <f>_xlfn.RANK.EQ(AL3,$AL$3:$AL$46,1)</f>
        <v>11</v>
      </c>
      <c r="AN3" s="92">
        <f>VLOOKUP(AM3,'[1]K1 Tabelle_Wertungspunkte'!$A$2:$B$41,2)</f>
        <v>57</v>
      </c>
      <c r="AO3" s="29"/>
      <c r="AP3" s="93">
        <v>1.3773148148148149E-2</v>
      </c>
      <c r="AQ3" s="85">
        <f>_xlfn.RANK.EQ(AP3,$AP$3:$AP$57,1)</f>
        <v>9</v>
      </c>
      <c r="AR3" s="85">
        <f>VLOOKUP(AQ3,'[1]K1 Tabelle_Wertungspunkte'!$A$2:$B$41,2)</f>
        <v>64</v>
      </c>
      <c r="AS3" s="86">
        <f>IFERROR(AR3+AN3+AJ3+AG3+U3+K3,0)</f>
        <v>420</v>
      </c>
      <c r="AT3" s="86">
        <f>IF(AS3=0,"",_xlfn.RANK.EQ(AS3,$AS$3:$AS$46,0))</f>
        <v>9</v>
      </c>
      <c r="AV3" s="28"/>
    </row>
    <row r="4" spans="1:48" ht="15" customHeight="1" x14ac:dyDescent="0.2">
      <c r="A4" s="99"/>
      <c r="B4" s="81"/>
      <c r="C4" s="22">
        <v>2</v>
      </c>
      <c r="D4" s="69" t="s">
        <v>78</v>
      </c>
      <c r="E4" s="64" t="s">
        <v>79</v>
      </c>
      <c r="F4" s="19"/>
      <c r="G4" s="19"/>
      <c r="H4" s="8">
        <v>187</v>
      </c>
      <c r="I4" s="100"/>
      <c r="J4" s="101"/>
      <c r="K4" s="100"/>
      <c r="L4" s="20"/>
      <c r="M4" s="20"/>
      <c r="N4" s="20"/>
      <c r="O4" s="20"/>
      <c r="P4" s="20"/>
      <c r="Q4" s="20">
        <v>2</v>
      </c>
      <c r="R4" s="25">
        <v>12</v>
      </c>
      <c r="S4" s="102"/>
      <c r="T4" s="103"/>
      <c r="U4" s="102"/>
      <c r="V4" s="19"/>
      <c r="W4" s="96"/>
      <c r="X4" s="95"/>
      <c r="Y4" s="96"/>
      <c r="Z4" s="89"/>
      <c r="AA4" s="97"/>
      <c r="AB4" s="97"/>
      <c r="AC4" s="89"/>
      <c r="AD4" s="89"/>
      <c r="AE4" s="87"/>
      <c r="AF4" s="98"/>
      <c r="AG4" s="87"/>
      <c r="AH4" s="89"/>
      <c r="AI4" s="90"/>
      <c r="AJ4" s="90"/>
      <c r="AK4" s="21">
        <v>1.1350694444444444E-3</v>
      </c>
      <c r="AL4" s="91"/>
      <c r="AM4" s="92"/>
      <c r="AN4" s="92"/>
      <c r="AO4" s="29"/>
      <c r="AP4" s="94"/>
      <c r="AQ4" s="85"/>
      <c r="AR4" s="85"/>
      <c r="AS4" s="86"/>
      <c r="AT4" s="86"/>
    </row>
    <row r="5" spans="1:48" ht="15" customHeight="1" x14ac:dyDescent="0.2">
      <c r="A5" s="99"/>
      <c r="B5" s="81"/>
      <c r="C5" s="22">
        <v>3</v>
      </c>
      <c r="D5" s="70" t="s">
        <v>80</v>
      </c>
      <c r="E5" s="71" t="s">
        <v>81</v>
      </c>
      <c r="F5" s="19"/>
      <c r="G5" s="19"/>
      <c r="H5" s="8">
        <v>186</v>
      </c>
      <c r="I5" s="100"/>
      <c r="J5" s="101"/>
      <c r="K5" s="100"/>
      <c r="L5" s="20"/>
      <c r="M5" s="20"/>
      <c r="N5" s="20"/>
      <c r="O5" s="20"/>
      <c r="P5" s="20"/>
      <c r="Q5" s="20"/>
      <c r="R5" s="25">
        <v>12</v>
      </c>
      <c r="S5" s="102"/>
      <c r="T5" s="103"/>
      <c r="U5" s="102"/>
      <c r="V5" s="19"/>
      <c r="W5" s="96"/>
      <c r="X5" s="95"/>
      <c r="Y5" s="96"/>
      <c r="Z5" s="89"/>
      <c r="AA5" s="97"/>
      <c r="AB5" s="97"/>
      <c r="AC5" s="89"/>
      <c r="AD5" s="89"/>
      <c r="AE5" s="87"/>
      <c r="AF5" s="98"/>
      <c r="AG5" s="87"/>
      <c r="AH5" s="89"/>
      <c r="AI5" s="90"/>
      <c r="AJ5" s="90"/>
      <c r="AK5" s="21">
        <v>1.2702546296296296E-3</v>
      </c>
      <c r="AL5" s="91"/>
      <c r="AM5" s="92"/>
      <c r="AN5" s="92"/>
      <c r="AO5" s="29"/>
      <c r="AP5" s="94"/>
      <c r="AQ5" s="85"/>
      <c r="AR5" s="85"/>
      <c r="AS5" s="86"/>
      <c r="AT5" s="86"/>
    </row>
    <row r="6" spans="1:48" s="45" customFormat="1" ht="15" customHeight="1" thickBot="1" x14ac:dyDescent="0.25">
      <c r="A6" s="99"/>
      <c r="B6" s="37"/>
      <c r="C6" s="37"/>
      <c r="D6" s="37"/>
      <c r="E6" s="38"/>
      <c r="F6" s="39"/>
      <c r="G6" s="39"/>
      <c r="H6" s="40"/>
      <c r="I6" s="100"/>
      <c r="J6" s="101"/>
      <c r="K6" s="100"/>
      <c r="L6" s="41"/>
      <c r="M6" s="41"/>
      <c r="N6" s="41"/>
      <c r="O6" s="41"/>
      <c r="P6" s="41"/>
      <c r="Q6" s="41">
        <v>2</v>
      </c>
      <c r="R6" s="42"/>
      <c r="S6" s="102"/>
      <c r="T6" s="103"/>
      <c r="U6" s="102"/>
      <c r="V6" s="39"/>
      <c r="W6" s="96"/>
      <c r="X6" s="95"/>
      <c r="Y6" s="96"/>
      <c r="Z6" s="89"/>
      <c r="AA6" s="97"/>
      <c r="AB6" s="97"/>
      <c r="AC6" s="89"/>
      <c r="AD6" s="89"/>
      <c r="AE6" s="87"/>
      <c r="AF6" s="98"/>
      <c r="AG6" s="87"/>
      <c r="AH6" s="89"/>
      <c r="AI6" s="90"/>
      <c r="AJ6" s="90"/>
      <c r="AK6" s="43"/>
      <c r="AL6" s="91"/>
      <c r="AM6" s="92"/>
      <c r="AN6" s="92"/>
      <c r="AO6" s="44"/>
      <c r="AP6" s="94"/>
      <c r="AQ6" s="85"/>
      <c r="AR6" s="85"/>
      <c r="AS6" s="86"/>
      <c r="AT6" s="86"/>
    </row>
    <row r="7" spans="1:48" ht="15" customHeight="1" x14ac:dyDescent="0.2">
      <c r="A7" s="99">
        <v>22</v>
      </c>
      <c r="B7" s="107" t="s">
        <v>126</v>
      </c>
      <c r="C7" s="22">
        <v>1</v>
      </c>
      <c r="D7" s="55" t="s">
        <v>82</v>
      </c>
      <c r="E7" s="56" t="s">
        <v>83</v>
      </c>
      <c r="F7" s="19"/>
      <c r="G7" s="19"/>
      <c r="H7" s="8">
        <v>191</v>
      </c>
      <c r="I7" s="100">
        <f>IFERROR(IF(OR(H7,H8,H9,H10)="","",SUM(H7:H10)),0)</f>
        <v>579</v>
      </c>
      <c r="J7" s="101">
        <f>IF(I7=0,"keine Punkte",_xlfn.RANK.EQ(I7,$I$3:$I$46,0))</f>
        <v>5</v>
      </c>
      <c r="K7" s="100">
        <f>VLOOKUP(J7,'[1]K1 Tabelle_Wertungspunkte'!$A$2:$B$41,2)</f>
        <v>80</v>
      </c>
      <c r="L7" s="20"/>
      <c r="M7" s="20"/>
      <c r="N7" s="20"/>
      <c r="O7" s="20"/>
      <c r="P7" s="20"/>
      <c r="Q7" s="20"/>
      <c r="R7" s="25">
        <v>12</v>
      </c>
      <c r="S7" s="102">
        <f>SUM(R7:R10)</f>
        <v>30</v>
      </c>
      <c r="T7" s="103">
        <f>IF(S7=0,"keine Punkte",_xlfn.RANK.EQ(S7,$S$3:$S$46,0))</f>
        <v>10</v>
      </c>
      <c r="U7" s="102">
        <f>VLOOKUP(T7,'[1]K1 Tabelle_Wertungspunkte'!$A$2:$B$41,2)</f>
        <v>60</v>
      </c>
      <c r="V7" s="19"/>
      <c r="W7" s="96">
        <f>SUM(V7:V10)</f>
        <v>0</v>
      </c>
      <c r="X7" s="95" t="str">
        <f>IF(W7=0,"Werte fehlten",_xlfn.RANK.EQ(W7,$W$3:$W$46,0))</f>
        <v>Werte fehlten</v>
      </c>
      <c r="Y7" s="96" t="e">
        <f>VLOOKUP(X7,'[1]K1 Tabelle_Wertungspunkte'!$A$2:$B$41,2)</f>
        <v>#N/A</v>
      </c>
      <c r="Z7" s="88"/>
      <c r="AA7" s="97" t="e">
        <f>_xlfn.RANK.EQ(Z7,$Z$3:$Z$46,1)</f>
        <v>#N/A</v>
      </c>
      <c r="AB7" s="97" t="e">
        <f>VLOOKUP(AA7,'[1]K1 Tabelle_Wertungspunkte'!$A$2:$B$41,2)</f>
        <v>#N/A</v>
      </c>
      <c r="AC7" s="89">
        <v>35</v>
      </c>
      <c r="AD7" s="89">
        <v>77</v>
      </c>
      <c r="AE7" s="87">
        <f>SUM(AC7:AD10)</f>
        <v>112</v>
      </c>
      <c r="AF7" s="98">
        <f>IF(AE7=0,"keine Werte",_xlfn.RANK.EQ(AE7,$AE$3:$AE$46,0))</f>
        <v>10</v>
      </c>
      <c r="AG7" s="87">
        <f>VLOOKUP(AF7,'[1]K1 Tabelle_Wertungspunkte'!$A$2:$B$41,2)</f>
        <v>60</v>
      </c>
      <c r="AH7" s="88">
        <v>9.0925925925925929E-4</v>
      </c>
      <c r="AI7" s="90">
        <f>_xlfn.RANK.EQ(AH7,$AH$3:$AH$46,1)</f>
        <v>3</v>
      </c>
      <c r="AJ7" s="90">
        <f>VLOOKUP(AI7,'[1]K1 Tabelle_Wertungspunkte'!$A$2:$B$41,2)</f>
        <v>90</v>
      </c>
      <c r="AK7" s="21">
        <v>1.2797453703703703E-3</v>
      </c>
      <c r="AL7" s="91">
        <f>IF(SUM(AK7:AK10)=0,"",(SUM(AK7:AK10)))</f>
        <v>3.8406249999999999E-3</v>
      </c>
      <c r="AM7" s="92">
        <f>_xlfn.RANK.EQ(AL7,$AL$3:$AL$46,1)</f>
        <v>9</v>
      </c>
      <c r="AN7" s="92">
        <f>VLOOKUP(AM7,'[1]K1 Tabelle_Wertungspunkte'!$A$2:$B$41,2)</f>
        <v>64</v>
      </c>
      <c r="AO7" s="29"/>
      <c r="AP7" s="93">
        <v>1.4398148148148148E-2</v>
      </c>
      <c r="AQ7" s="85">
        <f>_xlfn.RANK.EQ(AP7,$AP$3:$AP$57,1)</f>
        <v>10</v>
      </c>
      <c r="AR7" s="85">
        <f>VLOOKUP(AQ7,'[1]K1 Tabelle_Wertungspunkte'!$A$2:$B$41,2)</f>
        <v>60</v>
      </c>
      <c r="AS7" s="86">
        <f>IFERROR(AR7+AN7+AJ7+AG7+U7+K7,0)</f>
        <v>414</v>
      </c>
      <c r="AT7" s="86">
        <f>IF(AS7=0,"",_xlfn.RANK.EQ(AS7,$AS$3:$AS$46,0))</f>
        <v>10</v>
      </c>
    </row>
    <row r="8" spans="1:48" ht="15" customHeight="1" x14ac:dyDescent="0.2">
      <c r="A8" s="99"/>
      <c r="B8" s="108"/>
      <c r="C8" s="22">
        <v>2</v>
      </c>
      <c r="D8" s="57" t="s">
        <v>84</v>
      </c>
      <c r="E8" s="58" t="s">
        <v>61</v>
      </c>
      <c r="F8" s="19"/>
      <c r="G8" s="19"/>
      <c r="H8" s="8">
        <v>177</v>
      </c>
      <c r="I8" s="100"/>
      <c r="J8" s="101"/>
      <c r="K8" s="100"/>
      <c r="L8" s="20"/>
      <c r="M8" s="20"/>
      <c r="N8" s="20"/>
      <c r="O8" s="20"/>
      <c r="P8" s="20"/>
      <c r="Q8" s="20"/>
      <c r="R8" s="25">
        <v>12</v>
      </c>
      <c r="S8" s="102"/>
      <c r="T8" s="103"/>
      <c r="U8" s="102"/>
      <c r="V8" s="19"/>
      <c r="W8" s="96"/>
      <c r="X8" s="95"/>
      <c r="Y8" s="96"/>
      <c r="Z8" s="89"/>
      <c r="AA8" s="97"/>
      <c r="AB8" s="97"/>
      <c r="AC8" s="89"/>
      <c r="AD8" s="89"/>
      <c r="AE8" s="87"/>
      <c r="AF8" s="98"/>
      <c r="AG8" s="87"/>
      <c r="AH8" s="89"/>
      <c r="AI8" s="90"/>
      <c r="AJ8" s="90"/>
      <c r="AK8" s="21">
        <v>1.3997685185185185E-3</v>
      </c>
      <c r="AL8" s="91"/>
      <c r="AM8" s="92"/>
      <c r="AN8" s="92"/>
      <c r="AO8" s="29"/>
      <c r="AP8" s="94"/>
      <c r="AQ8" s="85"/>
      <c r="AR8" s="85"/>
      <c r="AS8" s="86"/>
      <c r="AT8" s="86"/>
    </row>
    <row r="9" spans="1:48" ht="15" customHeight="1" thickBot="1" x14ac:dyDescent="0.25">
      <c r="A9" s="99"/>
      <c r="B9" s="109"/>
      <c r="C9" s="22">
        <v>3</v>
      </c>
      <c r="D9" s="59" t="s">
        <v>85</v>
      </c>
      <c r="E9" s="60" t="s">
        <v>86</v>
      </c>
      <c r="F9" s="19"/>
      <c r="G9" s="19"/>
      <c r="H9" s="8">
        <v>211</v>
      </c>
      <c r="I9" s="100"/>
      <c r="J9" s="101"/>
      <c r="K9" s="100"/>
      <c r="L9" s="20"/>
      <c r="M9" s="20"/>
      <c r="N9" s="20"/>
      <c r="O9" s="20"/>
      <c r="P9" s="20"/>
      <c r="Q9" s="20">
        <v>2</v>
      </c>
      <c r="R9" s="25">
        <v>6</v>
      </c>
      <c r="S9" s="102"/>
      <c r="T9" s="103"/>
      <c r="U9" s="102"/>
      <c r="V9" s="19"/>
      <c r="W9" s="96"/>
      <c r="X9" s="95"/>
      <c r="Y9" s="96"/>
      <c r="Z9" s="89"/>
      <c r="AA9" s="97"/>
      <c r="AB9" s="97"/>
      <c r="AC9" s="89"/>
      <c r="AD9" s="89"/>
      <c r="AE9" s="87"/>
      <c r="AF9" s="98"/>
      <c r="AG9" s="87"/>
      <c r="AH9" s="89"/>
      <c r="AI9" s="90"/>
      <c r="AJ9" s="90"/>
      <c r="AK9" s="21">
        <v>1.161111111111111E-3</v>
      </c>
      <c r="AL9" s="91"/>
      <c r="AM9" s="92"/>
      <c r="AN9" s="92"/>
      <c r="AO9" s="29"/>
      <c r="AP9" s="94"/>
      <c r="AQ9" s="85"/>
      <c r="AR9" s="85"/>
      <c r="AS9" s="86"/>
      <c r="AT9" s="86"/>
    </row>
    <row r="10" spans="1:48" s="45" customFormat="1" ht="15" customHeight="1" thickBot="1" x14ac:dyDescent="0.25">
      <c r="A10" s="99"/>
      <c r="B10" s="46"/>
      <c r="C10" s="36">
        <v>4</v>
      </c>
      <c r="D10" s="47"/>
      <c r="E10" s="48"/>
      <c r="F10" s="39"/>
      <c r="G10" s="39"/>
      <c r="H10" s="40"/>
      <c r="I10" s="100"/>
      <c r="J10" s="101"/>
      <c r="K10" s="100"/>
      <c r="L10" s="41"/>
      <c r="M10" s="41"/>
      <c r="N10" s="41"/>
      <c r="O10" s="41"/>
      <c r="P10" s="41"/>
      <c r="Q10" s="41"/>
      <c r="R10" s="42"/>
      <c r="S10" s="102"/>
      <c r="T10" s="103"/>
      <c r="U10" s="102"/>
      <c r="V10" s="39"/>
      <c r="W10" s="96"/>
      <c r="X10" s="95"/>
      <c r="Y10" s="96"/>
      <c r="Z10" s="89"/>
      <c r="AA10" s="97"/>
      <c r="AB10" s="97"/>
      <c r="AC10" s="89"/>
      <c r="AD10" s="89"/>
      <c r="AE10" s="87"/>
      <c r="AF10" s="98"/>
      <c r="AG10" s="87"/>
      <c r="AH10" s="89"/>
      <c r="AI10" s="90"/>
      <c r="AJ10" s="90"/>
      <c r="AK10" s="43"/>
      <c r="AL10" s="91"/>
      <c r="AM10" s="92"/>
      <c r="AN10" s="92"/>
      <c r="AO10" s="44"/>
      <c r="AP10" s="94"/>
      <c r="AQ10" s="85"/>
      <c r="AR10" s="85"/>
      <c r="AS10" s="86"/>
      <c r="AT10" s="86"/>
    </row>
    <row r="11" spans="1:48" ht="16" customHeight="1" x14ac:dyDescent="0.2">
      <c r="A11" s="99">
        <v>23</v>
      </c>
      <c r="B11" s="80" t="s">
        <v>67</v>
      </c>
      <c r="C11" s="22">
        <v>1</v>
      </c>
      <c r="D11" s="61" t="s">
        <v>88</v>
      </c>
      <c r="E11" s="62" t="s">
        <v>87</v>
      </c>
      <c r="F11" s="19"/>
      <c r="G11" s="19"/>
      <c r="H11" s="8">
        <v>163</v>
      </c>
      <c r="I11" s="100">
        <f>IFERROR(IF(OR(H11,H12,H13,H14)="","",SUM(H11:H14)),0)</f>
        <v>470</v>
      </c>
      <c r="J11" s="101">
        <f>IF(I11=0,"keine Punkte",_xlfn.RANK.EQ(I11,$I$3:$I$46,0))</f>
        <v>11</v>
      </c>
      <c r="K11" s="100">
        <f>VLOOKUP(J11,'[1]K1 Tabelle_Wertungspunkte'!$A$2:$B$41,2)</f>
        <v>57</v>
      </c>
      <c r="L11" s="20"/>
      <c r="M11" s="20"/>
      <c r="N11" s="20"/>
      <c r="O11" s="20"/>
      <c r="P11" s="20"/>
      <c r="Q11" s="20"/>
      <c r="R11" s="25">
        <v>10</v>
      </c>
      <c r="S11" s="102">
        <f>SUM(R11:R14)</f>
        <v>32</v>
      </c>
      <c r="T11" s="103">
        <f>IF(S11=0,"keine Punkte",_xlfn.RANK.EQ(S11,$S$3:$S$46,0))</f>
        <v>6</v>
      </c>
      <c r="U11" s="102">
        <f>VLOOKUP(T11,'[1]K1 Tabelle_Wertungspunkte'!$A$2:$B$41,2)</f>
        <v>76</v>
      </c>
      <c r="V11" s="19"/>
      <c r="W11" s="96">
        <f>SUM(V11:V14)</f>
        <v>0</v>
      </c>
      <c r="X11" s="95" t="str">
        <f>IF(W11=0,"Werte fehlten",_xlfn.RANK.EQ(W11,$W$3:$W$46,0))</f>
        <v>Werte fehlten</v>
      </c>
      <c r="Y11" s="96" t="e">
        <f>VLOOKUP(X11,'[1]K1 Tabelle_Wertungspunkte'!$A$2:$B$41,2)</f>
        <v>#N/A</v>
      </c>
      <c r="Z11" s="88"/>
      <c r="AA11" s="97" t="e">
        <f>_xlfn.RANK.EQ(Z11,$Z$3:$Z$46,1)</f>
        <v>#N/A</v>
      </c>
      <c r="AB11" s="97" t="e">
        <f>VLOOKUP(AA11,'[1]K1 Tabelle_Wertungspunkte'!$A$2:$B$41,2)</f>
        <v>#N/A</v>
      </c>
      <c r="AC11" s="89">
        <v>24</v>
      </c>
      <c r="AD11" s="89">
        <v>72</v>
      </c>
      <c r="AE11" s="87">
        <f>SUM(AC11:AD14)</f>
        <v>96</v>
      </c>
      <c r="AF11" s="98">
        <f>IF(AE11=0,"keine Werte",_xlfn.RANK.EQ(AE11,$AE$3:$AE$46,0))</f>
        <v>11</v>
      </c>
      <c r="AG11" s="87">
        <f>VLOOKUP(AF11,'[1]K1 Tabelle_Wertungspunkte'!$A$2:$B$41,2)</f>
        <v>57</v>
      </c>
      <c r="AH11" s="88">
        <v>1.3556712962962962E-3</v>
      </c>
      <c r="AI11" s="90">
        <f>_xlfn.RANK.EQ(AH11,$AH$3:$AH$46,1)</f>
        <v>11</v>
      </c>
      <c r="AJ11" s="90">
        <f>VLOOKUP(AI11,'[1]K1 Tabelle_Wertungspunkte'!$A$2:$B$41,2)</f>
        <v>57</v>
      </c>
      <c r="AK11" s="21">
        <v>1.1966435185185185E-3</v>
      </c>
      <c r="AL11" s="91">
        <f>IF(SUM(AK11:AK14)=0,"",(SUM(AK11:AK14)))</f>
        <v>3.9334490740740736E-3</v>
      </c>
      <c r="AM11" s="92">
        <f>_xlfn.RANK.EQ(AL11,$AL$3:$AL$46,1)</f>
        <v>10</v>
      </c>
      <c r="AN11" s="92">
        <f>VLOOKUP(AM11,'[1]K1 Tabelle_Wertungspunkte'!$A$2:$B$41,2)</f>
        <v>60</v>
      </c>
      <c r="AO11" s="29"/>
      <c r="AP11" s="93">
        <v>1.5150462962962963E-2</v>
      </c>
      <c r="AQ11" s="85">
        <f>_xlfn.RANK.EQ(AP11,$AP$3:$AP$57,1)</f>
        <v>11</v>
      </c>
      <c r="AR11" s="85">
        <f>VLOOKUP(AQ11,'[1]K1 Tabelle_Wertungspunkte'!$A$2:$B$41,2)</f>
        <v>57</v>
      </c>
      <c r="AS11" s="86">
        <f>IFERROR(AR11+AN11+AJ11+AG11+U11+K11,0)</f>
        <v>364</v>
      </c>
      <c r="AT11" s="86">
        <f>IF(AS11=0,"",_xlfn.RANK.EQ(AS11,$AS$3:$AS$46,0))</f>
        <v>11</v>
      </c>
    </row>
    <row r="12" spans="1:48" ht="16" customHeight="1" x14ac:dyDescent="0.2">
      <c r="A12" s="99"/>
      <c r="B12" s="81"/>
      <c r="C12" s="22">
        <v>2</v>
      </c>
      <c r="D12" s="63" t="s">
        <v>57</v>
      </c>
      <c r="E12" s="64" t="s">
        <v>50</v>
      </c>
      <c r="F12" s="19"/>
      <c r="G12" s="19"/>
      <c r="H12" s="8">
        <v>128</v>
      </c>
      <c r="I12" s="100"/>
      <c r="J12" s="101"/>
      <c r="K12" s="100"/>
      <c r="L12" s="20"/>
      <c r="M12" s="20"/>
      <c r="N12" s="20"/>
      <c r="O12" s="20"/>
      <c r="P12" s="20"/>
      <c r="Q12" s="20"/>
      <c r="R12" s="25">
        <v>10</v>
      </c>
      <c r="S12" s="102"/>
      <c r="T12" s="103"/>
      <c r="U12" s="102"/>
      <c r="V12" s="19"/>
      <c r="W12" s="96"/>
      <c r="X12" s="95"/>
      <c r="Y12" s="96"/>
      <c r="Z12" s="89"/>
      <c r="AA12" s="97"/>
      <c r="AB12" s="97"/>
      <c r="AC12" s="89"/>
      <c r="AD12" s="89"/>
      <c r="AE12" s="87"/>
      <c r="AF12" s="98"/>
      <c r="AG12" s="87"/>
      <c r="AH12" s="89"/>
      <c r="AI12" s="90"/>
      <c r="AJ12" s="90"/>
      <c r="AK12" s="21">
        <v>1.5423611111111111E-3</v>
      </c>
      <c r="AL12" s="91"/>
      <c r="AM12" s="92"/>
      <c r="AN12" s="92"/>
      <c r="AO12" s="29"/>
      <c r="AP12" s="93"/>
      <c r="AQ12" s="85"/>
      <c r="AR12" s="85"/>
      <c r="AS12" s="86"/>
      <c r="AT12" s="86"/>
    </row>
    <row r="13" spans="1:48" ht="16" customHeight="1" thickBot="1" x14ac:dyDescent="0.25">
      <c r="A13" s="99"/>
      <c r="B13" s="82"/>
      <c r="C13" s="22">
        <v>3</v>
      </c>
      <c r="D13" s="76" t="s">
        <v>90</v>
      </c>
      <c r="E13" s="77" t="s">
        <v>89</v>
      </c>
      <c r="F13" s="19"/>
      <c r="G13" s="8">
        <v>179</v>
      </c>
      <c r="H13" s="8">
        <v>179</v>
      </c>
      <c r="I13" s="100"/>
      <c r="J13" s="101"/>
      <c r="K13" s="100"/>
      <c r="L13" s="20"/>
      <c r="M13" s="20"/>
      <c r="N13" s="20"/>
      <c r="O13" s="20"/>
      <c r="P13" s="20"/>
      <c r="Q13" s="20">
        <v>3</v>
      </c>
      <c r="R13" s="25">
        <v>12</v>
      </c>
      <c r="S13" s="102"/>
      <c r="T13" s="103"/>
      <c r="U13" s="102"/>
      <c r="V13" s="19"/>
      <c r="W13" s="96"/>
      <c r="X13" s="95"/>
      <c r="Y13" s="96"/>
      <c r="Z13" s="89"/>
      <c r="AA13" s="97"/>
      <c r="AB13" s="97"/>
      <c r="AC13" s="89"/>
      <c r="AD13" s="89"/>
      <c r="AE13" s="87"/>
      <c r="AF13" s="98"/>
      <c r="AG13" s="87"/>
      <c r="AH13" s="89"/>
      <c r="AI13" s="90"/>
      <c r="AJ13" s="90"/>
      <c r="AK13" s="21">
        <v>1.1944444444444444E-3</v>
      </c>
      <c r="AL13" s="91"/>
      <c r="AM13" s="92"/>
      <c r="AN13" s="92"/>
      <c r="AO13" s="29"/>
      <c r="AP13" s="93"/>
      <c r="AQ13" s="85"/>
      <c r="AR13" s="85"/>
      <c r="AS13" s="86"/>
      <c r="AT13" s="86"/>
    </row>
    <row r="14" spans="1:48" s="45" customFormat="1" ht="16" customHeight="1" thickBot="1" x14ac:dyDescent="0.25">
      <c r="A14" s="99"/>
      <c r="B14" s="49"/>
      <c r="C14" s="36">
        <v>8</v>
      </c>
      <c r="D14" s="50"/>
      <c r="E14" s="51"/>
      <c r="F14" s="39"/>
      <c r="G14" s="39"/>
      <c r="H14" s="40"/>
      <c r="I14" s="100"/>
      <c r="J14" s="101"/>
      <c r="K14" s="100"/>
      <c r="L14" s="41"/>
      <c r="M14" s="41"/>
      <c r="N14" s="41"/>
      <c r="O14" s="41"/>
      <c r="P14" s="41"/>
      <c r="Q14" s="41"/>
      <c r="R14" s="42"/>
      <c r="S14" s="102"/>
      <c r="T14" s="103"/>
      <c r="U14" s="102"/>
      <c r="V14" s="39"/>
      <c r="W14" s="96"/>
      <c r="X14" s="95"/>
      <c r="Y14" s="96"/>
      <c r="Z14" s="89"/>
      <c r="AA14" s="97"/>
      <c r="AB14" s="97"/>
      <c r="AC14" s="89"/>
      <c r="AD14" s="89"/>
      <c r="AE14" s="87"/>
      <c r="AF14" s="98"/>
      <c r="AG14" s="87"/>
      <c r="AH14" s="89"/>
      <c r="AI14" s="90"/>
      <c r="AJ14" s="90"/>
      <c r="AK14" s="43"/>
      <c r="AL14" s="91"/>
      <c r="AM14" s="92"/>
      <c r="AN14" s="92"/>
      <c r="AO14" s="44"/>
      <c r="AP14" s="93"/>
      <c r="AQ14" s="85"/>
      <c r="AR14" s="85"/>
      <c r="AS14" s="86"/>
      <c r="AT14" s="86"/>
    </row>
    <row r="15" spans="1:48" ht="16" customHeight="1" x14ac:dyDescent="0.2">
      <c r="A15" s="99">
        <v>24</v>
      </c>
      <c r="B15" s="80" t="s">
        <v>68</v>
      </c>
      <c r="C15" s="22">
        <v>1</v>
      </c>
      <c r="D15" s="55" t="s">
        <v>92</v>
      </c>
      <c r="E15" s="56" t="s">
        <v>93</v>
      </c>
      <c r="F15" s="19"/>
      <c r="G15" s="19"/>
      <c r="H15" s="8">
        <v>163</v>
      </c>
      <c r="I15" s="100">
        <f>IFERROR(IF(OR(H15,H16,H17,H18)="","",SUM(H15:H18)),0)</f>
        <v>515</v>
      </c>
      <c r="J15" s="101">
        <f>IF(I15=0,"keine Punkte",_xlfn.RANK.EQ(I15,$I$3:$I$46,0))</f>
        <v>8</v>
      </c>
      <c r="K15" s="100">
        <f>VLOOKUP(J15,'[1]K1 Tabelle_Wertungspunkte'!$A$2:$B$41,2)</f>
        <v>68</v>
      </c>
      <c r="L15" s="20"/>
      <c r="M15" s="20"/>
      <c r="N15" s="20"/>
      <c r="O15" s="20"/>
      <c r="P15" s="20"/>
      <c r="Q15" s="20"/>
      <c r="R15" s="25">
        <v>12</v>
      </c>
      <c r="S15" s="102">
        <f>SUM(R15:R18)</f>
        <v>32</v>
      </c>
      <c r="T15" s="103">
        <f>IF(S15=0,"keine Punkte",_xlfn.RANK.EQ(S15,$S$3:$S$46,0))</f>
        <v>6</v>
      </c>
      <c r="U15" s="102">
        <f>VLOOKUP(T15,'[1]K1 Tabelle_Wertungspunkte'!$A$2:$B$41,2)</f>
        <v>76</v>
      </c>
      <c r="V15" s="19"/>
      <c r="W15" s="96">
        <f>SUM(V15:V18)</f>
        <v>0</v>
      </c>
      <c r="X15" s="95" t="str">
        <f>IF(W15=0,"Werte fehlten",_xlfn.RANK.EQ(W15,$W$3:$W$46,0))</f>
        <v>Werte fehlten</v>
      </c>
      <c r="Y15" s="96" t="e">
        <f>VLOOKUP(X15,'[1]K1 Tabelle_Wertungspunkte'!$A$2:$B$41,2)</f>
        <v>#N/A</v>
      </c>
      <c r="Z15" s="88"/>
      <c r="AA15" s="97" t="e">
        <f>_xlfn.RANK.EQ(Z15,$Z$3:$Z$46,1)</f>
        <v>#N/A</v>
      </c>
      <c r="AB15" s="97" t="e">
        <f>VLOOKUP(AA15,'[1]K1 Tabelle_Wertungspunkte'!$A$2:$B$41,2)</f>
        <v>#N/A</v>
      </c>
      <c r="AC15" s="89">
        <v>53</v>
      </c>
      <c r="AD15" s="89">
        <v>100</v>
      </c>
      <c r="AE15" s="87">
        <f>SUM(AC15:AD18)</f>
        <v>153</v>
      </c>
      <c r="AF15" s="98">
        <f>IF(AE15=0,"keine Werte",_xlfn.RANK.EQ(AE15,$AE$3:$AE$46,0))</f>
        <v>6</v>
      </c>
      <c r="AG15" s="87">
        <f>VLOOKUP(AF15,'[1]K1 Tabelle_Wertungspunkte'!$A$2:$B$41,2)</f>
        <v>76</v>
      </c>
      <c r="AH15" s="88">
        <v>1.0383101851851853E-3</v>
      </c>
      <c r="AI15" s="90">
        <f>_xlfn.RANK.EQ(AH15,$AH$3:$AH$46,1)</f>
        <v>6</v>
      </c>
      <c r="AJ15" s="90">
        <f>VLOOKUP(AI15,'[1]K1 Tabelle_Wertungspunkte'!$A$2:$B$41,2)</f>
        <v>76</v>
      </c>
      <c r="AK15" s="21">
        <v>1.1567129629629629E-3</v>
      </c>
      <c r="AL15" s="91">
        <f>IF(SUM(AK15:AK18)=0,"",(SUM(AK15:AK18)))</f>
        <v>3.4760416666666663E-3</v>
      </c>
      <c r="AM15" s="92">
        <f>_xlfn.RANK.EQ(AL15,$AL$3:$AL$46,1)</f>
        <v>7</v>
      </c>
      <c r="AN15" s="92">
        <f>VLOOKUP(AM15,'[1]K1 Tabelle_Wertungspunkte'!$A$2:$B$41,2)</f>
        <v>72</v>
      </c>
      <c r="AO15" s="29"/>
      <c r="AP15" s="93">
        <v>1.3483796296296296E-2</v>
      </c>
      <c r="AQ15" s="85">
        <f>_xlfn.RANK.EQ(AP15,$AP$3:$AP$57,1)</f>
        <v>8</v>
      </c>
      <c r="AR15" s="85">
        <f>VLOOKUP(AQ15,'[1]K1 Tabelle_Wertungspunkte'!$A$2:$B$41,2)</f>
        <v>68</v>
      </c>
      <c r="AS15" s="86">
        <f>IFERROR(AR15+AN15+AJ15+AG15+U15+K15,0)</f>
        <v>436</v>
      </c>
      <c r="AT15" s="86">
        <f>IF(AS15=0,"",_xlfn.RANK.EQ(AS15,$AS$3:$AS$46,0))</f>
        <v>8</v>
      </c>
    </row>
    <row r="16" spans="1:48" ht="16" customHeight="1" x14ac:dyDescent="0.2">
      <c r="A16" s="99"/>
      <c r="B16" s="81"/>
      <c r="C16" s="22">
        <v>2</v>
      </c>
      <c r="D16" s="78" t="s">
        <v>91</v>
      </c>
      <c r="E16" s="79" t="s">
        <v>61</v>
      </c>
      <c r="F16" s="19"/>
      <c r="G16" s="19"/>
      <c r="H16" s="8">
        <v>166</v>
      </c>
      <c r="I16" s="100"/>
      <c r="J16" s="101"/>
      <c r="K16" s="100"/>
      <c r="L16" s="20"/>
      <c r="M16" s="20"/>
      <c r="N16" s="20"/>
      <c r="O16" s="20"/>
      <c r="P16" s="20"/>
      <c r="Q16" s="20"/>
      <c r="R16" s="25">
        <v>10</v>
      </c>
      <c r="S16" s="102"/>
      <c r="T16" s="103"/>
      <c r="U16" s="102"/>
      <c r="V16" s="19"/>
      <c r="W16" s="96"/>
      <c r="X16" s="95"/>
      <c r="Y16" s="96"/>
      <c r="Z16" s="89"/>
      <c r="AA16" s="97"/>
      <c r="AB16" s="97"/>
      <c r="AC16" s="89"/>
      <c r="AD16" s="89"/>
      <c r="AE16" s="87"/>
      <c r="AF16" s="98"/>
      <c r="AG16" s="87"/>
      <c r="AH16" s="89"/>
      <c r="AI16" s="90"/>
      <c r="AJ16" s="90"/>
      <c r="AK16" s="21">
        <v>1.1618055555555555E-3</v>
      </c>
      <c r="AL16" s="91"/>
      <c r="AM16" s="92"/>
      <c r="AN16" s="92"/>
      <c r="AO16" s="29"/>
      <c r="AP16" s="94"/>
      <c r="AQ16" s="85"/>
      <c r="AR16" s="85"/>
      <c r="AS16" s="86"/>
      <c r="AT16" s="86"/>
    </row>
    <row r="17" spans="1:46" ht="16" customHeight="1" thickBot="1" x14ac:dyDescent="0.25">
      <c r="A17" s="99"/>
      <c r="B17" s="81"/>
      <c r="C17" s="22">
        <v>3</v>
      </c>
      <c r="D17" s="65" t="s">
        <v>94</v>
      </c>
      <c r="E17" s="66" t="s">
        <v>95</v>
      </c>
      <c r="F17" s="19"/>
      <c r="G17" s="19"/>
      <c r="H17" s="8">
        <v>186</v>
      </c>
      <c r="I17" s="100"/>
      <c r="J17" s="101"/>
      <c r="K17" s="100"/>
      <c r="L17" s="20"/>
      <c r="M17" s="20"/>
      <c r="N17" s="20"/>
      <c r="O17" s="20"/>
      <c r="P17" s="20"/>
      <c r="Q17" s="20">
        <v>4</v>
      </c>
      <c r="R17" s="25">
        <v>10</v>
      </c>
      <c r="S17" s="102"/>
      <c r="T17" s="103"/>
      <c r="U17" s="102"/>
      <c r="V17" s="19"/>
      <c r="W17" s="96"/>
      <c r="X17" s="95"/>
      <c r="Y17" s="96"/>
      <c r="Z17" s="89"/>
      <c r="AA17" s="97"/>
      <c r="AB17" s="97"/>
      <c r="AC17" s="89"/>
      <c r="AD17" s="89"/>
      <c r="AE17" s="87"/>
      <c r="AF17" s="98"/>
      <c r="AG17" s="87"/>
      <c r="AH17" s="89"/>
      <c r="AI17" s="90"/>
      <c r="AJ17" s="90"/>
      <c r="AK17" s="21">
        <v>1.157523148148148E-3</v>
      </c>
      <c r="AL17" s="91"/>
      <c r="AM17" s="92"/>
      <c r="AN17" s="92"/>
      <c r="AO17" s="29"/>
      <c r="AP17" s="94"/>
      <c r="AQ17" s="85"/>
      <c r="AR17" s="85"/>
      <c r="AS17" s="86"/>
      <c r="AT17" s="86"/>
    </row>
    <row r="18" spans="1:46" s="45" customFormat="1" ht="16" customHeight="1" thickBot="1" x14ac:dyDescent="0.25">
      <c r="A18" s="99"/>
      <c r="B18" s="36">
        <v>12</v>
      </c>
      <c r="C18" s="36">
        <v>12</v>
      </c>
      <c r="D18" s="52"/>
      <c r="E18" s="38"/>
      <c r="F18" s="39"/>
      <c r="G18" s="39"/>
      <c r="H18" s="40"/>
      <c r="I18" s="100"/>
      <c r="J18" s="101"/>
      <c r="K18" s="100"/>
      <c r="L18" s="41"/>
      <c r="M18" s="41"/>
      <c r="N18" s="41"/>
      <c r="O18" s="41"/>
      <c r="P18" s="41"/>
      <c r="Q18" s="41"/>
      <c r="R18" s="42"/>
      <c r="S18" s="102"/>
      <c r="T18" s="103"/>
      <c r="U18" s="102"/>
      <c r="V18" s="39"/>
      <c r="W18" s="96"/>
      <c r="X18" s="95"/>
      <c r="Y18" s="96"/>
      <c r="Z18" s="89"/>
      <c r="AA18" s="97"/>
      <c r="AB18" s="97"/>
      <c r="AC18" s="89"/>
      <c r="AD18" s="89"/>
      <c r="AE18" s="87"/>
      <c r="AF18" s="98"/>
      <c r="AG18" s="87"/>
      <c r="AH18" s="89"/>
      <c r="AI18" s="90"/>
      <c r="AJ18" s="90"/>
      <c r="AK18" s="43"/>
      <c r="AL18" s="91"/>
      <c r="AM18" s="92"/>
      <c r="AN18" s="92"/>
      <c r="AO18" s="44"/>
      <c r="AP18" s="94"/>
      <c r="AQ18" s="85"/>
      <c r="AR18" s="85"/>
      <c r="AS18" s="86"/>
      <c r="AT18" s="86"/>
    </row>
    <row r="19" spans="1:46" ht="16" customHeight="1" x14ac:dyDescent="0.2">
      <c r="A19" s="99">
        <v>25</v>
      </c>
      <c r="B19" s="80" t="s">
        <v>131</v>
      </c>
      <c r="C19" s="22">
        <v>1</v>
      </c>
      <c r="D19" s="55" t="s">
        <v>96</v>
      </c>
      <c r="E19" s="56" t="s">
        <v>88</v>
      </c>
      <c r="F19" s="19"/>
      <c r="G19" s="19"/>
      <c r="H19" s="8">
        <v>195</v>
      </c>
      <c r="I19" s="100">
        <f>IFERROR(IF(OR(H19,H20,H21,H22)="","",SUM(H19:H22)),0)</f>
        <v>581</v>
      </c>
      <c r="J19" s="101">
        <f>IF(I19=0,"keine Punkte",_xlfn.RANK.EQ(I19,$I$3:$I$46,0))</f>
        <v>4</v>
      </c>
      <c r="K19" s="100">
        <f>VLOOKUP(J19,'[1]K1 Tabelle_Wertungspunkte'!$A$2:$B$41,2)</f>
        <v>85</v>
      </c>
      <c r="L19" s="20"/>
      <c r="M19" s="20"/>
      <c r="N19" s="20"/>
      <c r="O19" s="20"/>
      <c r="P19" s="20"/>
      <c r="Q19" s="20"/>
      <c r="R19" s="25">
        <v>10</v>
      </c>
      <c r="S19" s="102">
        <f>SUM(R19:R22)</f>
        <v>32</v>
      </c>
      <c r="T19" s="103">
        <f>IF(S19=0,"keine Punkte",_xlfn.RANK.EQ(S19,$S$3:$S$46,0))</f>
        <v>6</v>
      </c>
      <c r="U19" s="102">
        <f>VLOOKUP(T19,'[1]K1 Tabelle_Wertungspunkte'!$A$2:$B$41,2)</f>
        <v>76</v>
      </c>
      <c r="V19" s="19"/>
      <c r="W19" s="96">
        <f>SUM(V19:V22)</f>
        <v>0</v>
      </c>
      <c r="X19" s="95" t="str">
        <f>IF(W19=0,"Werte fehlten",_xlfn.RANK.EQ(W19,$W$3:$W$46,0))</f>
        <v>Werte fehlten</v>
      </c>
      <c r="Y19" s="96" t="e">
        <f>VLOOKUP(X19,'[1]K1 Tabelle_Wertungspunkte'!$A$2:$B$41,2)</f>
        <v>#N/A</v>
      </c>
      <c r="Z19" s="88"/>
      <c r="AA19" s="97" t="e">
        <f>_xlfn.RANK.EQ(Z19,$Z$3:$Z$46,1)</f>
        <v>#N/A</v>
      </c>
      <c r="AB19" s="97" t="e">
        <f>VLOOKUP(AA19,'[1]K1 Tabelle_Wertungspunkte'!$A$2:$B$41,2)</f>
        <v>#N/A</v>
      </c>
      <c r="AC19" s="89">
        <v>31</v>
      </c>
      <c r="AD19" s="89">
        <v>110</v>
      </c>
      <c r="AE19" s="87">
        <f>SUM(AC19:AD22)</f>
        <v>141</v>
      </c>
      <c r="AF19" s="98">
        <f>IF(AE19=0,"keine Werte",_xlfn.RANK.EQ(AE19,$AE$3:$AE$46,0))</f>
        <v>7</v>
      </c>
      <c r="AG19" s="87">
        <f>VLOOKUP(AF19,'[1]K1 Tabelle_Wertungspunkte'!$A$2:$B$41,2)</f>
        <v>72</v>
      </c>
      <c r="AH19" s="88">
        <v>8.8888888888888882E-4</v>
      </c>
      <c r="AI19" s="90">
        <f>_xlfn.RANK.EQ(AH19,$AH$3:$AH$46,1)</f>
        <v>2</v>
      </c>
      <c r="AJ19" s="90">
        <f>VLOOKUP(AI19,'[1]K1 Tabelle_Wertungspunkte'!$A$2:$B$41,2)</f>
        <v>95</v>
      </c>
      <c r="AK19" s="21">
        <v>1.1039351851851852E-3</v>
      </c>
      <c r="AL19" s="91">
        <f>IF(SUM(AK19:AK22)=0,"",(SUM(AK19:AK22)))</f>
        <v>3.4247685185185184E-3</v>
      </c>
      <c r="AM19" s="92">
        <f>_xlfn.RANK.EQ(AL19,$AL$3:$AL$46,1)</f>
        <v>6</v>
      </c>
      <c r="AN19" s="92">
        <f>VLOOKUP(AM19,'[1]K1 Tabelle_Wertungspunkte'!$A$2:$B$41,2)</f>
        <v>76</v>
      </c>
      <c r="AO19" s="29"/>
      <c r="AP19" s="93">
        <v>1.1851851851851851E-2</v>
      </c>
      <c r="AQ19" s="85">
        <f>_xlfn.RANK.EQ(AP19,$AP$3:$AP$57,1)</f>
        <v>2</v>
      </c>
      <c r="AR19" s="85">
        <f>VLOOKUP(AQ19,'[1]K1 Tabelle_Wertungspunkte'!$A$2:$B$41,2)</f>
        <v>95</v>
      </c>
      <c r="AS19" s="86">
        <f>IFERROR(AR19+AN19+AJ19+AG19+U19+K19,0)</f>
        <v>499</v>
      </c>
      <c r="AT19" s="86">
        <f>IF(AS19=0,"",_xlfn.RANK.EQ(AS19,$AS$3:$AS$46,0))</f>
        <v>3</v>
      </c>
    </row>
    <row r="20" spans="1:46" ht="16" customHeight="1" x14ac:dyDescent="0.2">
      <c r="A20" s="99"/>
      <c r="B20" s="81"/>
      <c r="C20" s="22">
        <v>2</v>
      </c>
      <c r="D20" s="57" t="s">
        <v>119</v>
      </c>
      <c r="E20" s="58" t="s">
        <v>64</v>
      </c>
      <c r="F20" s="19"/>
      <c r="G20" s="19"/>
      <c r="H20" s="8">
        <v>187</v>
      </c>
      <c r="I20" s="100"/>
      <c r="J20" s="101"/>
      <c r="K20" s="100"/>
      <c r="L20" s="20"/>
      <c r="M20" s="20"/>
      <c r="N20" s="20"/>
      <c r="O20" s="20"/>
      <c r="P20" s="20"/>
      <c r="Q20" s="20"/>
      <c r="R20" s="25">
        <v>10</v>
      </c>
      <c r="S20" s="102"/>
      <c r="T20" s="103"/>
      <c r="U20" s="102"/>
      <c r="V20" s="19"/>
      <c r="W20" s="96"/>
      <c r="X20" s="95"/>
      <c r="Y20" s="96"/>
      <c r="Z20" s="89"/>
      <c r="AA20" s="97"/>
      <c r="AB20" s="97"/>
      <c r="AC20" s="89"/>
      <c r="AD20" s="89"/>
      <c r="AE20" s="87"/>
      <c r="AF20" s="98"/>
      <c r="AG20" s="87"/>
      <c r="AH20" s="89"/>
      <c r="AI20" s="90"/>
      <c r="AJ20" s="90"/>
      <c r="AK20" s="21">
        <v>1.1400462962962963E-3</v>
      </c>
      <c r="AL20" s="91"/>
      <c r="AM20" s="92"/>
      <c r="AN20" s="92"/>
      <c r="AO20" s="29"/>
      <c r="AP20" s="94"/>
      <c r="AQ20" s="85"/>
      <c r="AR20" s="85"/>
      <c r="AS20" s="86"/>
      <c r="AT20" s="86"/>
    </row>
    <row r="21" spans="1:46" ht="16" customHeight="1" thickBot="1" x14ac:dyDescent="0.25">
      <c r="A21" s="99"/>
      <c r="B21" s="82"/>
      <c r="C21" s="22">
        <v>3</v>
      </c>
      <c r="D21" s="59" t="s">
        <v>55</v>
      </c>
      <c r="E21" s="60" t="s">
        <v>56</v>
      </c>
      <c r="F21" s="19"/>
      <c r="G21" s="19"/>
      <c r="H21" s="8">
        <v>199</v>
      </c>
      <c r="I21" s="100"/>
      <c r="J21" s="101"/>
      <c r="K21" s="100"/>
      <c r="L21" s="20"/>
      <c r="M21" s="20"/>
      <c r="N21" s="20"/>
      <c r="O21" s="20"/>
      <c r="P21" s="20"/>
      <c r="Q21" s="20">
        <v>5</v>
      </c>
      <c r="R21" s="25">
        <v>12</v>
      </c>
      <c r="S21" s="102"/>
      <c r="T21" s="103"/>
      <c r="U21" s="102"/>
      <c r="V21" s="19"/>
      <c r="W21" s="96"/>
      <c r="X21" s="95"/>
      <c r="Y21" s="96"/>
      <c r="Z21" s="89"/>
      <c r="AA21" s="97"/>
      <c r="AB21" s="97"/>
      <c r="AC21" s="89"/>
      <c r="AD21" s="89"/>
      <c r="AE21" s="87"/>
      <c r="AF21" s="98"/>
      <c r="AG21" s="87"/>
      <c r="AH21" s="89"/>
      <c r="AI21" s="90"/>
      <c r="AJ21" s="90"/>
      <c r="AK21" s="21">
        <v>1.180787037037037E-3</v>
      </c>
      <c r="AL21" s="91"/>
      <c r="AM21" s="92"/>
      <c r="AN21" s="92"/>
      <c r="AO21" s="29"/>
      <c r="AP21" s="94"/>
      <c r="AQ21" s="85"/>
      <c r="AR21" s="85"/>
      <c r="AS21" s="86"/>
      <c r="AT21" s="86"/>
    </row>
    <row r="22" spans="1:46" s="45" customFormat="1" ht="16" customHeight="1" thickBot="1" x14ac:dyDescent="0.25">
      <c r="A22" s="99"/>
      <c r="B22" s="36">
        <v>16</v>
      </c>
      <c r="C22" s="36">
        <v>16</v>
      </c>
      <c r="D22" s="52"/>
      <c r="E22" s="38"/>
      <c r="F22" s="39"/>
      <c r="G22" s="39"/>
      <c r="H22" s="40"/>
      <c r="I22" s="100"/>
      <c r="J22" s="101"/>
      <c r="K22" s="100"/>
      <c r="L22" s="41"/>
      <c r="M22" s="41"/>
      <c r="N22" s="41"/>
      <c r="O22" s="41"/>
      <c r="P22" s="41"/>
      <c r="Q22" s="41"/>
      <c r="R22" s="42"/>
      <c r="S22" s="102"/>
      <c r="T22" s="103"/>
      <c r="U22" s="102"/>
      <c r="V22" s="39"/>
      <c r="W22" s="96"/>
      <c r="X22" s="95"/>
      <c r="Y22" s="96"/>
      <c r="Z22" s="89"/>
      <c r="AA22" s="97"/>
      <c r="AB22" s="97"/>
      <c r="AC22" s="89"/>
      <c r="AD22" s="89"/>
      <c r="AE22" s="87"/>
      <c r="AF22" s="98"/>
      <c r="AG22" s="87"/>
      <c r="AH22" s="89"/>
      <c r="AI22" s="90"/>
      <c r="AJ22" s="90"/>
      <c r="AK22" s="43"/>
      <c r="AL22" s="91"/>
      <c r="AM22" s="92"/>
      <c r="AN22" s="92"/>
      <c r="AO22" s="44"/>
      <c r="AP22" s="94"/>
      <c r="AQ22" s="85"/>
      <c r="AR22" s="85"/>
      <c r="AS22" s="86"/>
      <c r="AT22" s="86"/>
    </row>
    <row r="23" spans="1:46" ht="16" customHeight="1" x14ac:dyDescent="0.2">
      <c r="A23" s="99">
        <v>26</v>
      </c>
      <c r="B23" s="107" t="s">
        <v>69</v>
      </c>
      <c r="C23" s="22">
        <v>1</v>
      </c>
      <c r="D23" s="55" t="s">
        <v>51</v>
      </c>
      <c r="E23" s="56" t="s">
        <v>52</v>
      </c>
      <c r="F23" s="19"/>
      <c r="G23" s="19"/>
      <c r="H23" s="8">
        <v>195</v>
      </c>
      <c r="I23" s="100">
        <f>IFERROR(IF(OR(H23,H24,H25,H26)="","",SUM(H23:H26)),0)</f>
        <v>587</v>
      </c>
      <c r="J23" s="101">
        <f>IF(I23=0,"keine Punkte",_xlfn.RANK.EQ(I23,$I$3:$I$46,0))</f>
        <v>3</v>
      </c>
      <c r="K23" s="100">
        <f>VLOOKUP(J23,'[1]K1 Tabelle_Wertungspunkte'!$A$2:$B$41,2)</f>
        <v>90</v>
      </c>
      <c r="L23" s="20">
        <v>2</v>
      </c>
      <c r="M23" s="20">
        <v>2</v>
      </c>
      <c r="N23" s="20">
        <v>2</v>
      </c>
      <c r="O23" s="20">
        <v>2</v>
      </c>
      <c r="P23" s="20">
        <v>2</v>
      </c>
      <c r="Q23" s="20"/>
      <c r="R23" s="25">
        <v>10</v>
      </c>
      <c r="S23" s="102">
        <f>SUM(R23:R26)</f>
        <v>30</v>
      </c>
      <c r="T23" s="103">
        <f>IF(S23=0,"keine Punkte",_xlfn.RANK.EQ(S23,$S$3:$S$46,0))</f>
        <v>10</v>
      </c>
      <c r="U23" s="102">
        <f>VLOOKUP(T23,'[1]K1 Tabelle_Wertungspunkte'!$A$2:$B$41,2)</f>
        <v>60</v>
      </c>
      <c r="V23" s="19"/>
      <c r="W23" s="96">
        <f>SUM(V23:V26)</f>
        <v>0</v>
      </c>
      <c r="X23" s="95" t="str">
        <f>IF(W23=0,"Werte fehlten",_xlfn.RANK.EQ(W23,$W$3:$W$46,0))</f>
        <v>Werte fehlten</v>
      </c>
      <c r="Y23" s="96" t="e">
        <f>VLOOKUP(X23,'[1]K1 Tabelle_Wertungspunkte'!$A$2:$B$41,2)</f>
        <v>#N/A</v>
      </c>
      <c r="Z23" s="88"/>
      <c r="AA23" s="97" t="e">
        <f>_xlfn.RANK.EQ(Z23,$Z$3:$Z$46,1)</f>
        <v>#N/A</v>
      </c>
      <c r="AB23" s="97" t="e">
        <f>VLOOKUP(AA23,'[1]K1 Tabelle_Wertungspunkte'!$A$2:$B$41,2)</f>
        <v>#N/A</v>
      </c>
      <c r="AC23" s="89">
        <v>45</v>
      </c>
      <c r="AD23" s="89">
        <v>111</v>
      </c>
      <c r="AE23" s="87">
        <f>SUM(AC23:AD26)</f>
        <v>156</v>
      </c>
      <c r="AF23" s="98">
        <f>IF(AE23=0,"keine Werte",_xlfn.RANK.EQ(AE23,$AE$3:$AE$46,0))</f>
        <v>4</v>
      </c>
      <c r="AG23" s="87">
        <f>VLOOKUP(AF23,'[1]K1 Tabelle_Wertungspunkte'!$A$2:$B$41,2)</f>
        <v>85</v>
      </c>
      <c r="AH23" s="88">
        <v>9.6412037037037039E-4</v>
      </c>
      <c r="AI23" s="90">
        <f>_xlfn.RANK.EQ(AH23,$AH$3:$AH$46,1)</f>
        <v>5</v>
      </c>
      <c r="AJ23" s="90">
        <f>VLOOKUP(AI23,'[1]K1 Tabelle_Wertungspunkte'!$A$2:$B$41,2)</f>
        <v>80</v>
      </c>
      <c r="AK23" s="21">
        <v>1.0898148148148147E-3</v>
      </c>
      <c r="AL23" s="91">
        <f>IF(SUM(AK23:AK26)=0,"",(SUM(AK23:AK26)))</f>
        <v>3.3541666666666668E-3</v>
      </c>
      <c r="AM23" s="92">
        <f>_xlfn.RANK.EQ(AL23,$AL$3:$AL$46,1)</f>
        <v>5</v>
      </c>
      <c r="AN23" s="92">
        <f>VLOOKUP(AM23,'[1]K1 Tabelle_Wertungspunkte'!$A$2:$B$41,2)</f>
        <v>80</v>
      </c>
      <c r="AO23" s="29"/>
      <c r="AP23" s="93">
        <v>1.2876157407407407E-2</v>
      </c>
      <c r="AQ23" s="85">
        <f>_xlfn.RANK.EQ(AP23,$AP$3:$AP$57,1)</f>
        <v>5</v>
      </c>
      <c r="AR23" s="85">
        <f>VLOOKUP(AQ23,'[1]K1 Tabelle_Wertungspunkte'!$A$2:$B$41,2)</f>
        <v>80</v>
      </c>
      <c r="AS23" s="86">
        <f>IFERROR(AR23+AN23+AJ23+AG23+U23+K23,0)</f>
        <v>475</v>
      </c>
      <c r="AT23" s="86">
        <f>IF(AS23=0,"",_xlfn.RANK.EQ(AS23,$AS$3:$AS$46,0))</f>
        <v>5</v>
      </c>
    </row>
    <row r="24" spans="1:46" ht="16" customHeight="1" x14ac:dyDescent="0.2">
      <c r="A24" s="99"/>
      <c r="B24" s="108"/>
      <c r="C24" s="22">
        <v>2</v>
      </c>
      <c r="D24" s="57" t="s">
        <v>99</v>
      </c>
      <c r="E24" s="58" t="s">
        <v>100</v>
      </c>
      <c r="F24" s="19"/>
      <c r="G24" s="19"/>
      <c r="H24" s="8">
        <v>201</v>
      </c>
      <c r="I24" s="100"/>
      <c r="J24" s="101"/>
      <c r="K24" s="100"/>
      <c r="L24" s="20"/>
      <c r="M24" s="20"/>
      <c r="N24" s="20"/>
      <c r="O24" s="20"/>
      <c r="P24" s="20"/>
      <c r="Q24" s="20"/>
      <c r="R24" s="25">
        <v>10</v>
      </c>
      <c r="S24" s="102"/>
      <c r="T24" s="103"/>
      <c r="U24" s="102"/>
      <c r="V24" s="19"/>
      <c r="W24" s="96"/>
      <c r="X24" s="95"/>
      <c r="Y24" s="96"/>
      <c r="Z24" s="89"/>
      <c r="AA24" s="97"/>
      <c r="AB24" s="97"/>
      <c r="AC24" s="89"/>
      <c r="AD24" s="89"/>
      <c r="AE24" s="87"/>
      <c r="AF24" s="98"/>
      <c r="AG24" s="87"/>
      <c r="AH24" s="89"/>
      <c r="AI24" s="90"/>
      <c r="AJ24" s="90"/>
      <c r="AK24" s="21">
        <v>1.1307870370370371E-3</v>
      </c>
      <c r="AL24" s="91"/>
      <c r="AM24" s="92"/>
      <c r="AN24" s="92"/>
      <c r="AO24" s="29"/>
      <c r="AP24" s="94"/>
      <c r="AQ24" s="85"/>
      <c r="AR24" s="85"/>
      <c r="AS24" s="86"/>
      <c r="AT24" s="86"/>
    </row>
    <row r="25" spans="1:46" ht="16" customHeight="1" thickBot="1" x14ac:dyDescent="0.25">
      <c r="A25" s="99"/>
      <c r="B25" s="108"/>
      <c r="C25" s="22">
        <v>3</v>
      </c>
      <c r="D25" s="59" t="s">
        <v>98</v>
      </c>
      <c r="E25" s="60" t="s">
        <v>77</v>
      </c>
      <c r="F25" s="19"/>
      <c r="G25" s="19"/>
      <c r="H25" s="8">
        <v>191</v>
      </c>
      <c r="I25" s="100"/>
      <c r="J25" s="101"/>
      <c r="K25" s="100"/>
      <c r="L25" s="20"/>
      <c r="M25" s="20"/>
      <c r="N25" s="20"/>
      <c r="O25" s="20"/>
      <c r="P25" s="20"/>
      <c r="Q25" s="20">
        <v>6</v>
      </c>
      <c r="R25" s="25">
        <v>10</v>
      </c>
      <c r="S25" s="102"/>
      <c r="T25" s="103"/>
      <c r="U25" s="102"/>
      <c r="V25" s="19"/>
      <c r="W25" s="96"/>
      <c r="X25" s="95"/>
      <c r="Y25" s="96"/>
      <c r="Z25" s="89"/>
      <c r="AA25" s="97"/>
      <c r="AB25" s="97"/>
      <c r="AC25" s="89"/>
      <c r="AD25" s="89"/>
      <c r="AE25" s="87"/>
      <c r="AF25" s="98"/>
      <c r="AG25" s="87"/>
      <c r="AH25" s="89"/>
      <c r="AI25" s="90"/>
      <c r="AJ25" s="90"/>
      <c r="AK25" s="21">
        <v>1.1335648148148149E-3</v>
      </c>
      <c r="AL25" s="91"/>
      <c r="AM25" s="92"/>
      <c r="AN25" s="92"/>
      <c r="AO25" s="29"/>
      <c r="AP25" s="94"/>
      <c r="AQ25" s="85"/>
      <c r="AR25" s="85"/>
      <c r="AS25" s="86"/>
      <c r="AT25" s="86"/>
    </row>
    <row r="26" spans="1:46" s="45" customFormat="1" ht="16" customHeight="1" thickBot="1" x14ac:dyDescent="0.25">
      <c r="A26" s="99"/>
      <c r="B26" s="36">
        <v>20</v>
      </c>
      <c r="C26" s="36">
        <v>20</v>
      </c>
      <c r="D26" s="53"/>
      <c r="E26" s="54"/>
      <c r="F26" s="39"/>
      <c r="G26" s="39"/>
      <c r="H26" s="40"/>
      <c r="I26" s="100"/>
      <c r="J26" s="101"/>
      <c r="K26" s="100"/>
      <c r="L26" s="41"/>
      <c r="M26" s="41"/>
      <c r="N26" s="41"/>
      <c r="O26" s="41"/>
      <c r="P26" s="41"/>
      <c r="Q26" s="41"/>
      <c r="R26" s="42"/>
      <c r="S26" s="102"/>
      <c r="T26" s="103"/>
      <c r="U26" s="102"/>
      <c r="V26" s="39"/>
      <c r="W26" s="96"/>
      <c r="X26" s="95"/>
      <c r="Y26" s="96"/>
      <c r="Z26" s="89"/>
      <c r="AA26" s="97"/>
      <c r="AB26" s="97"/>
      <c r="AC26" s="89"/>
      <c r="AD26" s="89"/>
      <c r="AE26" s="87"/>
      <c r="AF26" s="98"/>
      <c r="AG26" s="87"/>
      <c r="AH26" s="89"/>
      <c r="AI26" s="90"/>
      <c r="AJ26" s="90"/>
      <c r="AK26" s="43"/>
      <c r="AL26" s="91"/>
      <c r="AM26" s="92"/>
      <c r="AN26" s="92"/>
      <c r="AO26" s="44"/>
      <c r="AP26" s="94"/>
      <c r="AQ26" s="85"/>
      <c r="AR26" s="85"/>
      <c r="AS26" s="86"/>
      <c r="AT26" s="86"/>
    </row>
    <row r="27" spans="1:46" ht="15" customHeight="1" x14ac:dyDescent="0.2">
      <c r="A27" s="99">
        <v>27</v>
      </c>
      <c r="B27" s="107" t="s">
        <v>70</v>
      </c>
      <c r="C27" s="22">
        <v>1</v>
      </c>
      <c r="D27" s="55" t="s">
        <v>62</v>
      </c>
      <c r="E27" s="56" t="s">
        <v>63</v>
      </c>
      <c r="F27" s="19"/>
      <c r="G27" s="19"/>
      <c r="H27" s="8">
        <v>206</v>
      </c>
      <c r="I27" s="100">
        <f>IFERROR(IF(OR(H27,H28,H29,H30)="","",SUM(H27:H30)),0)</f>
        <v>564</v>
      </c>
      <c r="J27" s="101">
        <f>IF(I27=0,"keine Punkte",_xlfn.RANK.EQ(I27,$I$3:$I$46,0))</f>
        <v>7</v>
      </c>
      <c r="K27" s="100">
        <f>VLOOKUP(J27,'[1]K1 Tabelle_Wertungspunkte'!$A$2:$B$41,2)</f>
        <v>72</v>
      </c>
      <c r="L27" s="20">
        <v>2</v>
      </c>
      <c r="M27" s="20">
        <v>2</v>
      </c>
      <c r="N27" s="20">
        <v>2</v>
      </c>
      <c r="O27" s="20">
        <v>2</v>
      </c>
      <c r="P27" s="20">
        <v>2</v>
      </c>
      <c r="Q27" s="20"/>
      <c r="R27" s="25">
        <v>10</v>
      </c>
      <c r="S27" s="102">
        <f>SUM(R27:R30)</f>
        <v>32</v>
      </c>
      <c r="T27" s="103">
        <f>IF(S27=0,"keine Punkte",_xlfn.RANK.EQ(S27,$S$3:$S$46,0))</f>
        <v>6</v>
      </c>
      <c r="U27" s="102">
        <f>VLOOKUP(T27,'[1]K1 Tabelle_Wertungspunkte'!$A$2:$B$41,2)</f>
        <v>76</v>
      </c>
      <c r="V27" s="19"/>
      <c r="W27" s="96">
        <f>SUM(V27:V30)</f>
        <v>0</v>
      </c>
      <c r="X27" s="95" t="str">
        <f>IF(W27=0,"Werte fehlten",_xlfn.RANK.EQ(W27,$W$3:$W$46,0))</f>
        <v>Werte fehlten</v>
      </c>
      <c r="Y27" s="96" t="e">
        <f>VLOOKUP(X27,'[1]K1 Tabelle_Wertungspunkte'!$A$2:$B$41,2)</f>
        <v>#N/A</v>
      </c>
      <c r="Z27" s="88"/>
      <c r="AA27" s="97" t="e">
        <f>_xlfn.RANK.EQ(Z27,$Z$3:$Z$46,1)</f>
        <v>#N/A</v>
      </c>
      <c r="AB27" s="97" t="e">
        <f>VLOOKUP(AA27,'[1]K1 Tabelle_Wertungspunkte'!$A$2:$B$41,2)</f>
        <v>#N/A</v>
      </c>
      <c r="AC27" s="89">
        <v>31</v>
      </c>
      <c r="AD27" s="89">
        <v>110</v>
      </c>
      <c r="AE27" s="87">
        <f>SUM(AC27:AD30)</f>
        <v>141</v>
      </c>
      <c r="AF27" s="98">
        <f>IF(AE27=0,"keine Werte",_xlfn.RANK.EQ(AE27,$AE$3:$AE$46,0))</f>
        <v>7</v>
      </c>
      <c r="AG27" s="87">
        <f>VLOOKUP(AF27,'[1]K1 Tabelle_Wertungspunkte'!$A$2:$B$41,2)</f>
        <v>72</v>
      </c>
      <c r="AH27" s="88">
        <v>1.2128472222222221E-3</v>
      </c>
      <c r="AI27" s="90">
        <f>_xlfn.RANK.EQ(AH27,$AH$3:$AH$46,1)</f>
        <v>9</v>
      </c>
      <c r="AJ27" s="90">
        <f>VLOOKUP(AI27,'[1]K1 Tabelle_Wertungspunkte'!$A$2:$B$41,2)</f>
        <v>64</v>
      </c>
      <c r="AK27" s="21">
        <v>1.1453703703703704E-3</v>
      </c>
      <c r="AL27" s="91">
        <f>IF(SUM(AK27:AK30)=0,"",(SUM(AK27:AK30)))</f>
        <v>3.3168981481481482E-3</v>
      </c>
      <c r="AM27" s="92">
        <f>_xlfn.RANK.EQ(AL27,$AL$3:$AL$46,1)</f>
        <v>4</v>
      </c>
      <c r="AN27" s="92">
        <f>VLOOKUP(AM27,'[1]K1 Tabelle_Wertungspunkte'!$A$2:$B$41,2)</f>
        <v>85</v>
      </c>
      <c r="AO27" s="29"/>
      <c r="AP27" s="93">
        <v>1.3356481481481481E-2</v>
      </c>
      <c r="AQ27" s="85">
        <f>_xlfn.RANK.EQ(AP27,$AP$3:$AP$57,1)</f>
        <v>7</v>
      </c>
      <c r="AR27" s="85">
        <f>VLOOKUP(AQ27,'[1]K1 Tabelle_Wertungspunkte'!$A$2:$B$41,2)</f>
        <v>72</v>
      </c>
      <c r="AS27" s="86">
        <f>IFERROR(AR27+AN27+AJ27+AG27+U27+K27,0)</f>
        <v>441</v>
      </c>
      <c r="AT27" s="86">
        <f>IF(AS27=0,"",_xlfn.RANK.EQ(AS27,$AS$3:$AS$46,0))</f>
        <v>7</v>
      </c>
    </row>
    <row r="28" spans="1:46" ht="15" customHeight="1" x14ac:dyDescent="0.2">
      <c r="A28" s="99"/>
      <c r="B28" s="108"/>
      <c r="C28" s="22">
        <v>2</v>
      </c>
      <c r="D28" s="57" t="s">
        <v>101</v>
      </c>
      <c r="E28" s="58" t="s">
        <v>54</v>
      </c>
      <c r="F28" s="19"/>
      <c r="G28" s="19"/>
      <c r="H28" s="8">
        <v>154</v>
      </c>
      <c r="I28" s="100"/>
      <c r="J28" s="101"/>
      <c r="K28" s="100"/>
      <c r="L28" s="20"/>
      <c r="M28" s="20"/>
      <c r="N28" s="20"/>
      <c r="O28" s="20"/>
      <c r="P28" s="20"/>
      <c r="Q28" s="20"/>
      <c r="R28" s="25">
        <v>12</v>
      </c>
      <c r="S28" s="102"/>
      <c r="T28" s="103"/>
      <c r="U28" s="102"/>
      <c r="V28" s="19"/>
      <c r="W28" s="96"/>
      <c r="X28" s="95"/>
      <c r="Y28" s="96"/>
      <c r="Z28" s="89"/>
      <c r="AA28" s="97"/>
      <c r="AB28" s="97"/>
      <c r="AC28" s="89"/>
      <c r="AD28" s="89"/>
      <c r="AE28" s="87"/>
      <c r="AF28" s="98"/>
      <c r="AG28" s="87"/>
      <c r="AH28" s="89"/>
      <c r="AI28" s="90"/>
      <c r="AJ28" s="90"/>
      <c r="AK28" s="21">
        <v>1.2189814814814815E-3</v>
      </c>
      <c r="AL28" s="91"/>
      <c r="AM28" s="92"/>
      <c r="AN28" s="92"/>
      <c r="AO28" s="29"/>
      <c r="AP28" s="94"/>
      <c r="AQ28" s="85"/>
      <c r="AR28" s="85"/>
      <c r="AS28" s="86"/>
      <c r="AT28" s="86"/>
    </row>
    <row r="29" spans="1:46" ht="16" customHeight="1" thickBot="1" x14ac:dyDescent="0.25">
      <c r="A29" s="99"/>
      <c r="B29" s="108"/>
      <c r="C29" s="22">
        <v>3</v>
      </c>
      <c r="D29" s="59" t="s">
        <v>60</v>
      </c>
      <c r="E29" s="60" t="s">
        <v>61</v>
      </c>
      <c r="F29" s="19"/>
      <c r="G29" s="19"/>
      <c r="H29" s="8">
        <v>204</v>
      </c>
      <c r="I29" s="100"/>
      <c r="J29" s="101"/>
      <c r="K29" s="100"/>
      <c r="L29" s="20"/>
      <c r="M29" s="20"/>
      <c r="N29" s="20"/>
      <c r="O29" s="20"/>
      <c r="P29" s="20"/>
      <c r="Q29" s="20">
        <v>7</v>
      </c>
      <c r="R29" s="25">
        <v>10</v>
      </c>
      <c r="S29" s="102"/>
      <c r="T29" s="103"/>
      <c r="U29" s="102"/>
      <c r="V29" s="19"/>
      <c r="W29" s="96"/>
      <c r="X29" s="95"/>
      <c r="Y29" s="96"/>
      <c r="Z29" s="89"/>
      <c r="AA29" s="97"/>
      <c r="AB29" s="97"/>
      <c r="AC29" s="89"/>
      <c r="AD29" s="89"/>
      <c r="AE29" s="87"/>
      <c r="AF29" s="98"/>
      <c r="AG29" s="87"/>
      <c r="AH29" s="89"/>
      <c r="AI29" s="90"/>
      <c r="AJ29" s="90"/>
      <c r="AK29" s="21">
        <v>9.5254629629629628E-4</v>
      </c>
      <c r="AL29" s="91"/>
      <c r="AM29" s="92"/>
      <c r="AN29" s="92"/>
      <c r="AO29" s="29"/>
      <c r="AP29" s="94"/>
      <c r="AQ29" s="85"/>
      <c r="AR29" s="85"/>
      <c r="AS29" s="86"/>
      <c r="AT29" s="86"/>
    </row>
    <row r="30" spans="1:46" s="45" customFormat="1" ht="16" customHeight="1" thickBot="1" x14ac:dyDescent="0.25">
      <c r="A30" s="99"/>
      <c r="B30" s="36">
        <v>24</v>
      </c>
      <c r="C30" s="36">
        <v>24</v>
      </c>
      <c r="D30" s="53"/>
      <c r="E30" s="54"/>
      <c r="F30" s="39"/>
      <c r="G30" s="39"/>
      <c r="H30" s="40"/>
      <c r="I30" s="100"/>
      <c r="J30" s="101"/>
      <c r="K30" s="100"/>
      <c r="L30" s="41"/>
      <c r="M30" s="41"/>
      <c r="N30" s="41"/>
      <c r="O30" s="41"/>
      <c r="P30" s="41"/>
      <c r="Q30" s="41"/>
      <c r="R30" s="42"/>
      <c r="S30" s="102"/>
      <c r="T30" s="103"/>
      <c r="U30" s="102"/>
      <c r="V30" s="39"/>
      <c r="W30" s="96"/>
      <c r="X30" s="95"/>
      <c r="Y30" s="96"/>
      <c r="Z30" s="89"/>
      <c r="AA30" s="97"/>
      <c r="AB30" s="97"/>
      <c r="AC30" s="89"/>
      <c r="AD30" s="89"/>
      <c r="AE30" s="87"/>
      <c r="AF30" s="98"/>
      <c r="AG30" s="87"/>
      <c r="AH30" s="89"/>
      <c r="AI30" s="90"/>
      <c r="AJ30" s="90"/>
      <c r="AK30" s="43"/>
      <c r="AL30" s="91"/>
      <c r="AM30" s="92"/>
      <c r="AN30" s="92"/>
      <c r="AO30" s="44"/>
      <c r="AP30" s="94"/>
      <c r="AQ30" s="85"/>
      <c r="AR30" s="85"/>
      <c r="AS30" s="86"/>
      <c r="AT30" s="86"/>
    </row>
    <row r="31" spans="1:46" ht="15" customHeight="1" x14ac:dyDescent="0.2">
      <c r="A31" s="99">
        <v>28</v>
      </c>
      <c r="B31" s="107" t="s">
        <v>128</v>
      </c>
      <c r="C31" s="22">
        <v>1</v>
      </c>
      <c r="D31" s="55" t="s">
        <v>105</v>
      </c>
      <c r="E31" s="56" t="s">
        <v>104</v>
      </c>
      <c r="F31" s="19"/>
      <c r="G31" s="19"/>
      <c r="H31" s="8">
        <v>210</v>
      </c>
      <c r="I31" s="100">
        <f>IFERROR(IF(OR(H31,H32,H33,H34)="","",SUM(H31:H34)),0)</f>
        <v>614</v>
      </c>
      <c r="J31" s="101">
        <f>IF(I31=0,"keine Punkte",_xlfn.RANK.EQ(I31,$I$3:$I$46,0))</f>
        <v>2</v>
      </c>
      <c r="K31" s="100">
        <f>VLOOKUP(J31,'[1]K1 Tabelle_Wertungspunkte'!$A$2:$B$41,2)</f>
        <v>95</v>
      </c>
      <c r="L31" s="20">
        <v>2</v>
      </c>
      <c r="M31" s="20">
        <v>2</v>
      </c>
      <c r="N31" s="20">
        <v>2</v>
      </c>
      <c r="O31" s="20">
        <v>2</v>
      </c>
      <c r="P31" s="20">
        <v>2</v>
      </c>
      <c r="Q31" s="20"/>
      <c r="R31" s="25">
        <v>10</v>
      </c>
      <c r="S31" s="102">
        <f>SUM(R31:R34)</f>
        <v>34</v>
      </c>
      <c r="T31" s="103">
        <f>IF(S31=0,"keine Punkte",_xlfn.RANK.EQ(S31,$S$3:$S$46,0))</f>
        <v>2</v>
      </c>
      <c r="U31" s="102">
        <f>VLOOKUP(T31,'[1]K1 Tabelle_Wertungspunkte'!$A$2:$B$41,2)</f>
        <v>95</v>
      </c>
      <c r="V31" s="19"/>
      <c r="W31" s="96">
        <f>SUM(V31:V34)</f>
        <v>0</v>
      </c>
      <c r="X31" s="95" t="str">
        <f>IF(W31=0,"Werte fehlten",_xlfn.RANK.EQ(W31,$W$3:$W$46,0))</f>
        <v>Werte fehlten</v>
      </c>
      <c r="Y31" s="96" t="e">
        <f>VLOOKUP(X31,'[1]K1 Tabelle_Wertungspunkte'!$A$2:$B$41,2)</f>
        <v>#N/A</v>
      </c>
      <c r="Z31" s="88"/>
      <c r="AA31" s="97" t="e">
        <f>_xlfn.RANK.EQ(Z31,$Z$3:$Z$46,1)</f>
        <v>#N/A</v>
      </c>
      <c r="AB31" s="97" t="e">
        <f>VLOOKUP(AA31,'[1]K1 Tabelle_Wertungspunkte'!$A$2:$B$41,2)</f>
        <v>#N/A</v>
      </c>
      <c r="AC31" s="89">
        <v>82</v>
      </c>
      <c r="AD31" s="89">
        <v>75</v>
      </c>
      <c r="AE31" s="87">
        <f>SUM(AC31:AD34)</f>
        <v>157</v>
      </c>
      <c r="AF31" s="98">
        <f>IF(AE31=0,"keine Werte",_xlfn.RANK.EQ(AE31,$AE$3:$AE$46,0))</f>
        <v>3</v>
      </c>
      <c r="AG31" s="87">
        <f>VLOOKUP(AF31,'[1]K1 Tabelle_Wertungspunkte'!$A$2:$B$41,2)</f>
        <v>90</v>
      </c>
      <c r="AH31" s="88">
        <v>8.3969907407407409E-4</v>
      </c>
      <c r="AI31" s="90">
        <f>_xlfn.RANK.EQ(AH31,$AH$3:$AH$46,1)</f>
        <v>1</v>
      </c>
      <c r="AJ31" s="90">
        <f>VLOOKUP(AI31,'[1]K1 Tabelle_Wertungspunkte'!$A$2:$B$41,2)</f>
        <v>100</v>
      </c>
      <c r="AK31" s="21">
        <v>9.4988425925925915E-4</v>
      </c>
      <c r="AL31" s="91">
        <f>IF(SUM(AK31:AK34)=0,"",(SUM(AK31:AK34)))</f>
        <v>3.1230324074074068E-3</v>
      </c>
      <c r="AM31" s="92">
        <f>_xlfn.RANK.EQ(AL31,$AL$3:$AL$46,1)</f>
        <v>1</v>
      </c>
      <c r="AN31" s="92">
        <f>VLOOKUP(AM31,'[1]K1 Tabelle_Wertungspunkte'!$A$2:$B$41,2)</f>
        <v>100</v>
      </c>
      <c r="AO31" s="29"/>
      <c r="AP31" s="93">
        <v>1.2222222222222223E-2</v>
      </c>
      <c r="AQ31" s="85">
        <f>_xlfn.RANK.EQ(AP31,$AP$3:$AP$57,1)</f>
        <v>4</v>
      </c>
      <c r="AR31" s="85">
        <f>VLOOKUP(AQ31,'[1]K1 Tabelle_Wertungspunkte'!$A$2:$B$41,2)</f>
        <v>85</v>
      </c>
      <c r="AS31" s="86">
        <f>IFERROR(AR31+AN31+AJ31+AG31+U31+K31,0)</f>
        <v>565</v>
      </c>
      <c r="AT31" s="86">
        <f>IF(AS31=0,"",_xlfn.RANK.EQ(AS31,$AS$3:$AS$46,0))</f>
        <v>1</v>
      </c>
    </row>
    <row r="32" spans="1:46" ht="15" customHeight="1" x14ac:dyDescent="0.2">
      <c r="A32" s="99"/>
      <c r="B32" s="108"/>
      <c r="C32" s="22">
        <v>2</v>
      </c>
      <c r="D32" s="57" t="s">
        <v>103</v>
      </c>
      <c r="E32" s="58" t="s">
        <v>102</v>
      </c>
      <c r="F32" s="19"/>
      <c r="G32" s="19"/>
      <c r="H32" s="8">
        <v>196</v>
      </c>
      <c r="I32" s="100"/>
      <c r="J32" s="101"/>
      <c r="K32" s="100"/>
      <c r="L32" s="20"/>
      <c r="M32" s="20"/>
      <c r="N32" s="20"/>
      <c r="O32" s="20"/>
      <c r="P32" s="20"/>
      <c r="Q32" s="20"/>
      <c r="R32" s="25">
        <v>12</v>
      </c>
      <c r="S32" s="102"/>
      <c r="T32" s="103"/>
      <c r="U32" s="102"/>
      <c r="V32" s="19"/>
      <c r="W32" s="96"/>
      <c r="X32" s="95"/>
      <c r="Y32" s="96"/>
      <c r="Z32" s="89"/>
      <c r="AA32" s="97"/>
      <c r="AB32" s="97"/>
      <c r="AC32" s="89"/>
      <c r="AD32" s="89"/>
      <c r="AE32" s="87"/>
      <c r="AF32" s="98"/>
      <c r="AG32" s="87"/>
      <c r="AH32" s="89"/>
      <c r="AI32" s="90"/>
      <c r="AJ32" s="90"/>
      <c r="AK32" s="21">
        <v>1.0503472222222223E-3</v>
      </c>
      <c r="AL32" s="91"/>
      <c r="AM32" s="92"/>
      <c r="AN32" s="92"/>
      <c r="AO32" s="29"/>
      <c r="AP32" s="94"/>
      <c r="AQ32" s="85"/>
      <c r="AR32" s="85"/>
      <c r="AS32" s="86"/>
      <c r="AT32" s="86"/>
    </row>
    <row r="33" spans="1:46" ht="16" customHeight="1" thickBot="1" x14ac:dyDescent="0.25">
      <c r="A33" s="99"/>
      <c r="B33" s="108"/>
      <c r="C33" s="22">
        <v>3</v>
      </c>
      <c r="D33" s="59" t="s">
        <v>106</v>
      </c>
      <c r="E33" s="60" t="s">
        <v>107</v>
      </c>
      <c r="F33" s="19"/>
      <c r="G33" s="19"/>
      <c r="H33" s="8">
        <v>208</v>
      </c>
      <c r="I33" s="100"/>
      <c r="J33" s="101"/>
      <c r="K33" s="100"/>
      <c r="L33" s="20"/>
      <c r="M33" s="20"/>
      <c r="N33" s="20"/>
      <c r="O33" s="20"/>
      <c r="P33" s="20"/>
      <c r="Q33" s="20">
        <v>8</v>
      </c>
      <c r="R33" s="25">
        <v>12</v>
      </c>
      <c r="S33" s="102"/>
      <c r="T33" s="103"/>
      <c r="U33" s="102"/>
      <c r="V33" s="19"/>
      <c r="W33" s="96"/>
      <c r="X33" s="95"/>
      <c r="Y33" s="96"/>
      <c r="Z33" s="89"/>
      <c r="AA33" s="97"/>
      <c r="AB33" s="97"/>
      <c r="AC33" s="89"/>
      <c r="AD33" s="89"/>
      <c r="AE33" s="87"/>
      <c r="AF33" s="98"/>
      <c r="AG33" s="87"/>
      <c r="AH33" s="89"/>
      <c r="AI33" s="90"/>
      <c r="AJ33" s="90"/>
      <c r="AK33" s="21">
        <v>1.1228009259259257E-3</v>
      </c>
      <c r="AL33" s="91"/>
      <c r="AM33" s="92"/>
      <c r="AN33" s="92"/>
      <c r="AO33" s="29"/>
      <c r="AP33" s="94"/>
      <c r="AQ33" s="85"/>
      <c r="AR33" s="85"/>
      <c r="AS33" s="86"/>
      <c r="AT33" s="86"/>
    </row>
    <row r="34" spans="1:46" s="45" customFormat="1" ht="16" customHeight="1" thickBot="1" x14ac:dyDescent="0.25">
      <c r="A34" s="99"/>
      <c r="B34" s="36">
        <v>28</v>
      </c>
      <c r="C34" s="36">
        <v>28</v>
      </c>
      <c r="D34" s="53"/>
      <c r="E34" s="54"/>
      <c r="F34" s="39"/>
      <c r="G34" s="39"/>
      <c r="H34" s="40"/>
      <c r="I34" s="100"/>
      <c r="J34" s="101"/>
      <c r="K34" s="100"/>
      <c r="L34" s="41"/>
      <c r="M34" s="41"/>
      <c r="N34" s="41"/>
      <c r="O34" s="41"/>
      <c r="P34" s="41"/>
      <c r="Q34" s="41"/>
      <c r="R34" s="42"/>
      <c r="S34" s="102"/>
      <c r="T34" s="103"/>
      <c r="U34" s="102"/>
      <c r="V34" s="39"/>
      <c r="W34" s="96"/>
      <c r="X34" s="95"/>
      <c r="Y34" s="96"/>
      <c r="Z34" s="89"/>
      <c r="AA34" s="97"/>
      <c r="AB34" s="97"/>
      <c r="AC34" s="89"/>
      <c r="AD34" s="89"/>
      <c r="AE34" s="87"/>
      <c r="AF34" s="98"/>
      <c r="AG34" s="87"/>
      <c r="AH34" s="89"/>
      <c r="AI34" s="90"/>
      <c r="AJ34" s="90"/>
      <c r="AK34" s="43"/>
      <c r="AL34" s="91"/>
      <c r="AM34" s="92"/>
      <c r="AN34" s="92"/>
      <c r="AO34" s="44"/>
      <c r="AP34" s="94"/>
      <c r="AQ34" s="85"/>
      <c r="AR34" s="85"/>
      <c r="AS34" s="86"/>
      <c r="AT34" s="86"/>
    </row>
    <row r="35" spans="1:46" ht="15" customHeight="1" x14ac:dyDescent="0.2">
      <c r="A35" s="99">
        <v>29</v>
      </c>
      <c r="B35" s="107" t="s">
        <v>129</v>
      </c>
      <c r="C35" s="22">
        <v>1</v>
      </c>
      <c r="D35" s="55" t="s">
        <v>121</v>
      </c>
      <c r="E35" s="56" t="s">
        <v>122</v>
      </c>
      <c r="F35" s="19"/>
      <c r="G35" s="19"/>
      <c r="H35" s="8">
        <v>214</v>
      </c>
      <c r="I35" s="100">
        <f>IFERROR(IF(OR(H35,H36,H37,H38)="","",SUM(H35:H38)),0)</f>
        <v>619</v>
      </c>
      <c r="J35" s="101">
        <f>IF(I35=0,"keine Punkte",_xlfn.RANK.EQ(I35,$I$3:$I$46,0))</f>
        <v>1</v>
      </c>
      <c r="K35" s="100">
        <f>VLOOKUP(J35,'[1]K1 Tabelle_Wertungspunkte'!$A$2:$B$41,2)</f>
        <v>100</v>
      </c>
      <c r="L35" s="20">
        <v>2</v>
      </c>
      <c r="M35" s="20">
        <v>2</v>
      </c>
      <c r="N35" s="20">
        <v>2</v>
      </c>
      <c r="O35" s="20">
        <v>2</v>
      </c>
      <c r="P35" s="20">
        <v>2</v>
      </c>
      <c r="Q35" s="20"/>
      <c r="R35" s="25">
        <v>10</v>
      </c>
      <c r="S35" s="102">
        <f>SUM(R35:R38)</f>
        <v>34</v>
      </c>
      <c r="T35" s="103">
        <f>IF(S35=0,"keine Punkte",_xlfn.RANK.EQ(S35,$S$3:$S$46,0))</f>
        <v>2</v>
      </c>
      <c r="U35" s="102">
        <f>VLOOKUP(T35,'[1]K1 Tabelle_Wertungspunkte'!$A$2:$B$41,2)</f>
        <v>95</v>
      </c>
      <c r="V35" s="19"/>
      <c r="W35" s="96">
        <f>SUM(V35:V38)</f>
        <v>0</v>
      </c>
      <c r="X35" s="95" t="str">
        <f>IF(W35=0,"Werte fehlten",_xlfn.RANK.EQ(W35,$W$3:$W$46,0))</f>
        <v>Werte fehlten</v>
      </c>
      <c r="Y35" s="96" t="e">
        <f>VLOOKUP(X35,'[1]K1 Tabelle_Wertungspunkte'!$A$2:$B$41,2)</f>
        <v>#N/A</v>
      </c>
      <c r="Z35" s="88"/>
      <c r="AA35" s="97" t="e">
        <f>_xlfn.RANK.EQ(Z35,$Z$3:$Z$46,1)</f>
        <v>#N/A</v>
      </c>
      <c r="AB35" s="97" t="e">
        <f>VLOOKUP(AA35,'[1]K1 Tabelle_Wertungspunkte'!$A$2:$B$41,2)</f>
        <v>#N/A</v>
      </c>
      <c r="AC35" s="89">
        <v>60</v>
      </c>
      <c r="AD35" s="89">
        <v>125</v>
      </c>
      <c r="AE35" s="87">
        <f>SUM(AC35:AD38)</f>
        <v>185</v>
      </c>
      <c r="AF35" s="98">
        <f>IF(AE35=0,"keine Werte",_xlfn.RANK.EQ(AE35,$AE$3:$AE$46,0))</f>
        <v>1</v>
      </c>
      <c r="AG35" s="87">
        <f>VLOOKUP(AF35,'[1]K1 Tabelle_Wertungspunkte'!$A$2:$B$41,2)</f>
        <v>100</v>
      </c>
      <c r="AH35" s="88">
        <v>9.1493055555555555E-4</v>
      </c>
      <c r="AI35" s="90">
        <f>_xlfn.RANK.EQ(AH35,$AH$3:$AH$46,1)</f>
        <v>4</v>
      </c>
      <c r="AJ35" s="90">
        <f>VLOOKUP(AI35,'[1]K1 Tabelle_Wertungspunkte'!$A$2:$B$41,2)</f>
        <v>85</v>
      </c>
      <c r="AK35" s="21">
        <v>1.0302083333333335E-3</v>
      </c>
      <c r="AL35" s="91">
        <f>IF(SUM(AK35:AK38)=0,"",(SUM(AK35:AK38)))</f>
        <v>3.1372685185185188E-3</v>
      </c>
      <c r="AM35" s="92">
        <f>_xlfn.RANK.EQ(AL35,$AL$3:$AL$46,1)</f>
        <v>2</v>
      </c>
      <c r="AN35" s="92">
        <f>VLOOKUP(AM35,'[1]K1 Tabelle_Wertungspunkte'!$A$2:$B$41,2)</f>
        <v>95</v>
      </c>
      <c r="AO35" s="29"/>
      <c r="AP35" s="93">
        <v>1.1979166666666667E-2</v>
      </c>
      <c r="AQ35" s="85">
        <f>_xlfn.RANK.EQ(AP35,$AP$3:$AP$57,1)</f>
        <v>3</v>
      </c>
      <c r="AR35" s="85">
        <f>VLOOKUP(AQ35,'[1]K1 Tabelle_Wertungspunkte'!$A$2:$B$41,2)</f>
        <v>90</v>
      </c>
      <c r="AS35" s="86">
        <f>IFERROR(AR35+AN35+AJ35+AG35+U35+K35,0)</f>
        <v>565</v>
      </c>
      <c r="AT35" s="86">
        <f>IF(AS35=0,"",_xlfn.RANK.EQ(AS35,$AS$3:$AS$46,0))</f>
        <v>1</v>
      </c>
    </row>
    <row r="36" spans="1:46" ht="15" customHeight="1" x14ac:dyDescent="0.2">
      <c r="A36" s="99"/>
      <c r="B36" s="108"/>
      <c r="C36" s="22">
        <v>2</v>
      </c>
      <c r="D36" s="57" t="s">
        <v>123</v>
      </c>
      <c r="E36" s="58" t="s">
        <v>110</v>
      </c>
      <c r="F36" s="19"/>
      <c r="G36" s="19"/>
      <c r="H36" s="8">
        <v>172</v>
      </c>
      <c r="I36" s="100"/>
      <c r="J36" s="101"/>
      <c r="K36" s="100"/>
      <c r="L36" s="20"/>
      <c r="M36" s="20"/>
      <c r="N36" s="20"/>
      <c r="O36" s="20"/>
      <c r="P36" s="20"/>
      <c r="Q36" s="20"/>
      <c r="R36" s="25">
        <v>12</v>
      </c>
      <c r="S36" s="102"/>
      <c r="T36" s="103"/>
      <c r="U36" s="102"/>
      <c r="V36" s="19"/>
      <c r="W36" s="96"/>
      <c r="X36" s="95"/>
      <c r="Y36" s="96"/>
      <c r="Z36" s="89"/>
      <c r="AA36" s="97"/>
      <c r="AB36" s="97"/>
      <c r="AC36" s="89"/>
      <c r="AD36" s="89"/>
      <c r="AE36" s="87"/>
      <c r="AF36" s="98"/>
      <c r="AG36" s="87"/>
      <c r="AH36" s="89"/>
      <c r="AI36" s="90"/>
      <c r="AJ36" s="90"/>
      <c r="AK36" s="21">
        <v>9.3125000000000011E-4</v>
      </c>
      <c r="AL36" s="91"/>
      <c r="AM36" s="92"/>
      <c r="AN36" s="92"/>
      <c r="AO36" s="29"/>
      <c r="AP36" s="94"/>
      <c r="AQ36" s="85"/>
      <c r="AR36" s="85"/>
      <c r="AS36" s="86"/>
      <c r="AT36" s="86"/>
    </row>
    <row r="37" spans="1:46" ht="16" customHeight="1" thickBot="1" x14ac:dyDescent="0.25">
      <c r="A37" s="99"/>
      <c r="B37" s="108"/>
      <c r="C37" s="22">
        <v>3</v>
      </c>
      <c r="D37" s="59" t="s">
        <v>108</v>
      </c>
      <c r="E37" s="60" t="s">
        <v>64</v>
      </c>
      <c r="F37" s="19"/>
      <c r="G37" s="19"/>
      <c r="H37" s="8">
        <v>233</v>
      </c>
      <c r="I37" s="100"/>
      <c r="J37" s="101"/>
      <c r="K37" s="100"/>
      <c r="L37" s="20"/>
      <c r="M37" s="20"/>
      <c r="N37" s="20"/>
      <c r="O37" s="20"/>
      <c r="P37" s="20"/>
      <c r="Q37" s="20">
        <v>9</v>
      </c>
      <c r="R37" s="25">
        <v>12</v>
      </c>
      <c r="S37" s="102"/>
      <c r="T37" s="103"/>
      <c r="U37" s="102"/>
      <c r="V37" s="19"/>
      <c r="W37" s="96"/>
      <c r="X37" s="95"/>
      <c r="Y37" s="96"/>
      <c r="Z37" s="89"/>
      <c r="AA37" s="97"/>
      <c r="AB37" s="97"/>
      <c r="AC37" s="89"/>
      <c r="AD37" s="89"/>
      <c r="AE37" s="87"/>
      <c r="AF37" s="98"/>
      <c r="AG37" s="87"/>
      <c r="AH37" s="89"/>
      <c r="AI37" s="90"/>
      <c r="AJ37" s="90"/>
      <c r="AK37" s="21">
        <v>1.1758101851851851E-3</v>
      </c>
      <c r="AL37" s="91"/>
      <c r="AM37" s="92"/>
      <c r="AN37" s="92"/>
      <c r="AO37" s="29"/>
      <c r="AP37" s="94"/>
      <c r="AQ37" s="85"/>
      <c r="AR37" s="85"/>
      <c r="AS37" s="86"/>
      <c r="AT37" s="86"/>
    </row>
    <row r="38" spans="1:46" s="45" customFormat="1" ht="16" customHeight="1" thickBot="1" x14ac:dyDescent="0.25">
      <c r="A38" s="99"/>
      <c r="B38" s="36">
        <v>32</v>
      </c>
      <c r="C38" s="36">
        <v>32</v>
      </c>
      <c r="D38" s="53"/>
      <c r="E38" s="54"/>
      <c r="F38" s="39"/>
      <c r="G38" s="39"/>
      <c r="H38" s="40"/>
      <c r="I38" s="100"/>
      <c r="J38" s="101"/>
      <c r="K38" s="100"/>
      <c r="L38" s="41"/>
      <c r="M38" s="41"/>
      <c r="N38" s="41"/>
      <c r="O38" s="41"/>
      <c r="P38" s="41"/>
      <c r="Q38" s="41"/>
      <c r="R38" s="42"/>
      <c r="S38" s="102"/>
      <c r="T38" s="103"/>
      <c r="U38" s="102"/>
      <c r="V38" s="39"/>
      <c r="W38" s="96"/>
      <c r="X38" s="95"/>
      <c r="Y38" s="96"/>
      <c r="Z38" s="89"/>
      <c r="AA38" s="97"/>
      <c r="AB38" s="97"/>
      <c r="AC38" s="89"/>
      <c r="AD38" s="89"/>
      <c r="AE38" s="87"/>
      <c r="AF38" s="98"/>
      <c r="AG38" s="87"/>
      <c r="AH38" s="89"/>
      <c r="AI38" s="90"/>
      <c r="AJ38" s="90"/>
      <c r="AK38" s="43"/>
      <c r="AL38" s="91"/>
      <c r="AM38" s="92"/>
      <c r="AN38" s="92"/>
      <c r="AO38" s="44"/>
      <c r="AP38" s="94"/>
      <c r="AQ38" s="85"/>
      <c r="AR38" s="85"/>
      <c r="AS38" s="86"/>
      <c r="AT38" s="86"/>
    </row>
    <row r="39" spans="1:46" ht="15" customHeight="1" x14ac:dyDescent="0.2">
      <c r="A39" s="99">
        <v>30</v>
      </c>
      <c r="B39" s="107" t="s">
        <v>124</v>
      </c>
      <c r="C39" s="22">
        <v>1</v>
      </c>
      <c r="D39" s="55" t="s">
        <v>58</v>
      </c>
      <c r="E39" s="56" t="s">
        <v>111</v>
      </c>
      <c r="F39" s="19"/>
      <c r="G39" s="19"/>
      <c r="H39" s="8">
        <v>190</v>
      </c>
      <c r="I39" s="100">
        <f>IFERROR(IF(OR(H39,H40,H41,H42)="","",SUM(H39:H42)),0)</f>
        <v>570</v>
      </c>
      <c r="J39" s="101">
        <f>IF(I39=0,"keine Punkte",_xlfn.RANK.EQ(I39,$I$3:$I$46,0))</f>
        <v>6</v>
      </c>
      <c r="K39" s="100">
        <f>VLOOKUP(J39,'[1]K1 Tabelle_Wertungspunkte'!$A$2:$B$41,2)</f>
        <v>76</v>
      </c>
      <c r="L39" s="20">
        <v>2</v>
      </c>
      <c r="M39" s="20">
        <v>2</v>
      </c>
      <c r="N39" s="20">
        <v>2</v>
      </c>
      <c r="O39" s="20">
        <v>2</v>
      </c>
      <c r="P39" s="20">
        <v>2</v>
      </c>
      <c r="Q39" s="20"/>
      <c r="R39" s="25">
        <v>10</v>
      </c>
      <c r="S39" s="102">
        <f>SUM(R39:R42)</f>
        <v>34</v>
      </c>
      <c r="T39" s="103">
        <f>IF(S39=0,"keine Punkte",_xlfn.RANK.EQ(S39,$S$3:$S$46,0))</f>
        <v>2</v>
      </c>
      <c r="U39" s="102">
        <f>VLOOKUP(T39,'[1]K1 Tabelle_Wertungspunkte'!$A$2:$B$41,2)</f>
        <v>95</v>
      </c>
      <c r="V39" s="19"/>
      <c r="W39" s="96">
        <f>SUM(V39:V42)</f>
        <v>0</v>
      </c>
      <c r="X39" s="95" t="str">
        <f>IF(W39=0,"Werte fehlten",_xlfn.RANK.EQ(W39,$W$3:$W$46,0))</f>
        <v>Werte fehlten</v>
      </c>
      <c r="Y39" s="96" t="e">
        <f>VLOOKUP(X39,'[1]K1 Tabelle_Wertungspunkte'!$A$2:$B$41,2)</f>
        <v>#N/A</v>
      </c>
      <c r="Z39" s="88"/>
      <c r="AA39" s="97" t="e">
        <f>_xlfn.RANK.EQ(Z39,$Z$3:$Z$46,1)</f>
        <v>#N/A</v>
      </c>
      <c r="AB39" s="97" t="e">
        <f>VLOOKUP(AA39,'[1]K1 Tabelle_Wertungspunkte'!$A$2:$B$41,2)</f>
        <v>#N/A</v>
      </c>
      <c r="AC39" s="89">
        <v>58</v>
      </c>
      <c r="AD39" s="89">
        <v>67</v>
      </c>
      <c r="AE39" s="87">
        <f>SUM(AC39:AD42)</f>
        <v>125</v>
      </c>
      <c r="AF39" s="98">
        <f>IF(AE39=0,"keine Werte",_xlfn.RANK.EQ(AE39,$AE$3:$AE$46,0))</f>
        <v>9</v>
      </c>
      <c r="AG39" s="87">
        <f>VLOOKUP(AF39,'[1]K1 Tabelle_Wertungspunkte'!$A$2:$B$41,2)</f>
        <v>64</v>
      </c>
      <c r="AH39" s="88">
        <v>1.0569444444444443E-3</v>
      </c>
      <c r="AI39" s="90">
        <f>_xlfn.RANK.EQ(AH39,$AH$3:$AH$46,1)</f>
        <v>7</v>
      </c>
      <c r="AJ39" s="90">
        <f>VLOOKUP(AI39,'[1]K1 Tabelle_Wertungspunkte'!$A$2:$B$41,2)</f>
        <v>72</v>
      </c>
      <c r="AK39" s="21">
        <v>1.0453703703703703E-3</v>
      </c>
      <c r="AL39" s="91">
        <f>IF(SUM(AK39:AK42)=0,"",(SUM(AK39:AK42)))</f>
        <v>3.2243055555555549E-3</v>
      </c>
      <c r="AM39" s="92">
        <f>_xlfn.RANK.EQ(AL39,$AL$3:$AL$46,1)</f>
        <v>3</v>
      </c>
      <c r="AN39" s="92">
        <f>VLOOKUP(AM39,'[1]K1 Tabelle_Wertungspunkte'!$A$2:$B$41,2)</f>
        <v>90</v>
      </c>
      <c r="AO39" s="29"/>
      <c r="AP39" s="93">
        <v>1.1481481481481481E-2</v>
      </c>
      <c r="AQ39" s="85">
        <f>_xlfn.RANK.EQ(AP39,$AP$3:$AP$57,1)</f>
        <v>1</v>
      </c>
      <c r="AR39" s="85">
        <f>VLOOKUP(AQ39,'[1]K1 Tabelle_Wertungspunkte'!$A$2:$B$41,2)</f>
        <v>100</v>
      </c>
      <c r="AS39" s="86">
        <f>IFERROR(AR39+AN39+AJ39+AG39+U39+K39,0)</f>
        <v>497</v>
      </c>
      <c r="AT39" s="86">
        <f>IF(AS39=0,"",_xlfn.RANK.EQ(AS39,$AS$3:$AS$46,0))</f>
        <v>4</v>
      </c>
    </row>
    <row r="40" spans="1:46" ht="15" customHeight="1" x14ac:dyDescent="0.2">
      <c r="A40" s="99"/>
      <c r="B40" s="108"/>
      <c r="C40" s="22">
        <v>2</v>
      </c>
      <c r="D40" s="57" t="s">
        <v>58</v>
      </c>
      <c r="E40" s="58" t="s">
        <v>59</v>
      </c>
      <c r="F40" s="19"/>
      <c r="G40" s="19"/>
      <c r="H40" s="8">
        <v>175</v>
      </c>
      <c r="I40" s="100"/>
      <c r="J40" s="101"/>
      <c r="K40" s="100"/>
      <c r="L40" s="20"/>
      <c r="M40" s="20"/>
      <c r="N40" s="20"/>
      <c r="O40" s="20"/>
      <c r="P40" s="20"/>
      <c r="Q40" s="20"/>
      <c r="R40" s="25">
        <v>12</v>
      </c>
      <c r="S40" s="102"/>
      <c r="T40" s="103"/>
      <c r="U40" s="102"/>
      <c r="V40" s="19"/>
      <c r="W40" s="96"/>
      <c r="X40" s="95"/>
      <c r="Y40" s="96"/>
      <c r="Z40" s="89"/>
      <c r="AA40" s="97"/>
      <c r="AB40" s="97"/>
      <c r="AC40" s="89"/>
      <c r="AD40" s="89"/>
      <c r="AE40" s="87"/>
      <c r="AF40" s="98"/>
      <c r="AG40" s="87"/>
      <c r="AH40" s="89"/>
      <c r="AI40" s="90"/>
      <c r="AJ40" s="90"/>
      <c r="AK40" s="21">
        <v>1.1914351851851851E-3</v>
      </c>
      <c r="AL40" s="91"/>
      <c r="AM40" s="92"/>
      <c r="AN40" s="92"/>
      <c r="AO40" s="29"/>
      <c r="AP40" s="94"/>
      <c r="AQ40" s="85"/>
      <c r="AR40" s="85"/>
      <c r="AS40" s="86"/>
      <c r="AT40" s="86"/>
    </row>
    <row r="41" spans="1:46" ht="16" customHeight="1" thickBot="1" x14ac:dyDescent="0.25">
      <c r="A41" s="99"/>
      <c r="B41" s="108"/>
      <c r="C41" s="22">
        <v>3</v>
      </c>
      <c r="D41" s="59" t="s">
        <v>112</v>
      </c>
      <c r="E41" s="60" t="s">
        <v>113</v>
      </c>
      <c r="F41" s="19"/>
      <c r="G41" s="19"/>
      <c r="H41" s="8">
        <v>205</v>
      </c>
      <c r="I41" s="100"/>
      <c r="J41" s="101"/>
      <c r="K41" s="100"/>
      <c r="L41" s="20"/>
      <c r="M41" s="20"/>
      <c r="N41" s="20"/>
      <c r="O41" s="20"/>
      <c r="P41" s="20"/>
      <c r="Q41" s="20">
        <v>10</v>
      </c>
      <c r="R41" s="25">
        <v>12</v>
      </c>
      <c r="S41" s="102"/>
      <c r="T41" s="103"/>
      <c r="U41" s="102"/>
      <c r="V41" s="19"/>
      <c r="W41" s="96"/>
      <c r="X41" s="95"/>
      <c r="Y41" s="96"/>
      <c r="Z41" s="89"/>
      <c r="AA41" s="97"/>
      <c r="AB41" s="97"/>
      <c r="AC41" s="89"/>
      <c r="AD41" s="89"/>
      <c r="AE41" s="87"/>
      <c r="AF41" s="98"/>
      <c r="AG41" s="87"/>
      <c r="AH41" s="89"/>
      <c r="AI41" s="90"/>
      <c r="AJ41" s="90"/>
      <c r="AK41" s="21">
        <v>9.8749999999999988E-4</v>
      </c>
      <c r="AL41" s="91"/>
      <c r="AM41" s="92"/>
      <c r="AN41" s="92"/>
      <c r="AO41" s="29"/>
      <c r="AP41" s="94"/>
      <c r="AQ41" s="85"/>
      <c r="AR41" s="85"/>
      <c r="AS41" s="86"/>
      <c r="AT41" s="86"/>
    </row>
    <row r="42" spans="1:46" s="45" customFormat="1" ht="16" customHeight="1" thickBot="1" x14ac:dyDescent="0.25">
      <c r="A42" s="99"/>
      <c r="B42" s="36">
        <v>36</v>
      </c>
      <c r="C42" s="36">
        <v>36</v>
      </c>
      <c r="D42" s="53"/>
      <c r="E42" s="54"/>
      <c r="F42" s="39"/>
      <c r="G42" s="39"/>
      <c r="H42" s="40"/>
      <c r="I42" s="100"/>
      <c r="J42" s="101"/>
      <c r="K42" s="100"/>
      <c r="L42" s="41"/>
      <c r="M42" s="41"/>
      <c r="N42" s="41"/>
      <c r="O42" s="41"/>
      <c r="P42" s="41"/>
      <c r="Q42" s="41"/>
      <c r="R42" s="42"/>
      <c r="S42" s="102"/>
      <c r="T42" s="103"/>
      <c r="U42" s="102"/>
      <c r="V42" s="39"/>
      <c r="W42" s="96"/>
      <c r="X42" s="95"/>
      <c r="Y42" s="96"/>
      <c r="Z42" s="89"/>
      <c r="AA42" s="97"/>
      <c r="AB42" s="97"/>
      <c r="AC42" s="89"/>
      <c r="AD42" s="89"/>
      <c r="AE42" s="87"/>
      <c r="AF42" s="98"/>
      <c r="AG42" s="87"/>
      <c r="AH42" s="89"/>
      <c r="AI42" s="90"/>
      <c r="AJ42" s="90"/>
      <c r="AK42" s="43"/>
      <c r="AL42" s="91"/>
      <c r="AM42" s="92"/>
      <c r="AN42" s="92"/>
      <c r="AO42" s="44"/>
      <c r="AP42" s="94"/>
      <c r="AQ42" s="85"/>
      <c r="AR42" s="85"/>
      <c r="AS42" s="86"/>
      <c r="AT42" s="86"/>
    </row>
    <row r="43" spans="1:46" ht="15" customHeight="1" x14ac:dyDescent="0.2">
      <c r="A43" s="99">
        <v>31</v>
      </c>
      <c r="B43" s="83" t="s">
        <v>127</v>
      </c>
      <c r="C43" s="22">
        <v>1</v>
      </c>
      <c r="D43" s="55" t="s">
        <v>78</v>
      </c>
      <c r="E43" s="56" t="s">
        <v>114</v>
      </c>
      <c r="F43" s="19"/>
      <c r="G43" s="19"/>
      <c r="H43" s="8">
        <v>158</v>
      </c>
      <c r="I43" s="100">
        <f>IFERROR(IF(OR(H43,H44,H45,H46)="","",SUM(H43:H46)),0)</f>
        <v>488</v>
      </c>
      <c r="J43" s="101">
        <f>IF(I43=0,"keine Punkte",_xlfn.RANK.EQ(I43,$I$3:$I$46,0))</f>
        <v>10</v>
      </c>
      <c r="K43" s="100">
        <f>VLOOKUP(J43,'[1]K1 Tabelle_Wertungspunkte'!$A$2:$B$41,2)</f>
        <v>60</v>
      </c>
      <c r="L43" s="20">
        <v>2</v>
      </c>
      <c r="M43" s="20">
        <v>2</v>
      </c>
      <c r="N43" s="20">
        <v>2</v>
      </c>
      <c r="O43" s="20">
        <v>2</v>
      </c>
      <c r="P43" s="20">
        <v>2</v>
      </c>
      <c r="Q43" s="20"/>
      <c r="R43" s="25">
        <v>12</v>
      </c>
      <c r="S43" s="102">
        <f>SUM(R43:R46)</f>
        <v>36</v>
      </c>
      <c r="T43" s="103">
        <f>IF(S43=0,"keine Punkte",_xlfn.RANK.EQ(S43,$S$3:$S$46,0))</f>
        <v>1</v>
      </c>
      <c r="U43" s="102">
        <f>VLOOKUP(T43,'[1]K1 Tabelle_Wertungspunkte'!$A$2:$B$41,2)</f>
        <v>100</v>
      </c>
      <c r="V43" s="19">
        <v>12</v>
      </c>
      <c r="W43" s="96">
        <f>SUM(V43:V46)</f>
        <v>36</v>
      </c>
      <c r="X43" s="95">
        <f>IF(W43=0,"Werte fehlten",_xlfn.RANK.EQ(W43,$W$3:$W$46,0))</f>
        <v>1</v>
      </c>
      <c r="Y43" s="96">
        <f>VLOOKUP(X43,'[1]K1 Tabelle_Wertungspunkte'!$A$2:$B$41,2)</f>
        <v>100</v>
      </c>
      <c r="Z43" s="88"/>
      <c r="AA43" s="97" t="e">
        <f>_xlfn.RANK.EQ(Z43,$Z$3:$Z$46,1)</f>
        <v>#N/A</v>
      </c>
      <c r="AB43" s="97" t="e">
        <f>VLOOKUP(AA43,'[1]K1 Tabelle_Wertungspunkte'!$A$2:$B$41,2)</f>
        <v>#N/A</v>
      </c>
      <c r="AC43" s="89">
        <v>65</v>
      </c>
      <c r="AD43" s="89">
        <v>100</v>
      </c>
      <c r="AE43" s="87">
        <f>SUM(AC43:AD46)</f>
        <v>165</v>
      </c>
      <c r="AF43" s="98">
        <f>IF(AE43=0,"keine Werte",_xlfn.RANK.EQ(AE43,$AE$3:$AE$46,0))</f>
        <v>2</v>
      </c>
      <c r="AG43" s="87">
        <f>VLOOKUP(AF43,'[1]K1 Tabelle_Wertungspunkte'!$A$2:$B$41,2)</f>
        <v>95</v>
      </c>
      <c r="AH43" s="88">
        <v>1.0776620370370371E-3</v>
      </c>
      <c r="AI43" s="90">
        <f>_xlfn.RANK.EQ(AH43,$AH$3:$AH$46,1)</f>
        <v>8</v>
      </c>
      <c r="AJ43" s="90">
        <f>VLOOKUP(AI43,'[1]K1 Tabelle_Wertungspunkte'!$A$2:$B$41,2)</f>
        <v>68</v>
      </c>
      <c r="AK43" s="21">
        <v>1.4684027777777779E-3</v>
      </c>
      <c r="AL43" s="91">
        <f>IF(SUM(AK43:AK46)=0,"",(SUM(AK43:AK46)))</f>
        <v>3.7415509259259264E-3</v>
      </c>
      <c r="AM43" s="92">
        <f>_xlfn.RANK.EQ(AL43,$AL$3:$AL$46,1)</f>
        <v>8</v>
      </c>
      <c r="AN43" s="92">
        <f>VLOOKUP(AM43,'[1]K1 Tabelle_Wertungspunkte'!$A$2:$B$41,2)</f>
        <v>68</v>
      </c>
      <c r="AO43" s="29"/>
      <c r="AP43" s="93">
        <v>1.3020833333333334E-2</v>
      </c>
      <c r="AQ43" s="85">
        <f>_xlfn.RANK.EQ(AP43,$AP$3:$AP$57,1)</f>
        <v>6</v>
      </c>
      <c r="AR43" s="85">
        <f>VLOOKUP(AQ43,'[1]K1 Tabelle_Wertungspunkte'!$A$2:$B$41,2)</f>
        <v>76</v>
      </c>
      <c r="AS43" s="86">
        <f>IFERROR(AR43+AN43+AJ43+AG43+U43+K43,0)</f>
        <v>467</v>
      </c>
      <c r="AT43" s="86">
        <f>IF(AS43=0,"",_xlfn.RANK.EQ(AS43,$AS$3:$AS$46,0))</f>
        <v>6</v>
      </c>
    </row>
    <row r="44" spans="1:46" ht="15" customHeight="1" x14ac:dyDescent="0.2">
      <c r="A44" s="99"/>
      <c r="B44" s="84"/>
      <c r="C44" s="22">
        <v>2</v>
      </c>
      <c r="D44" s="57" t="s">
        <v>115</v>
      </c>
      <c r="E44" s="58" t="s">
        <v>116</v>
      </c>
      <c r="F44" s="19"/>
      <c r="G44" s="19"/>
      <c r="H44" s="8">
        <v>163</v>
      </c>
      <c r="I44" s="100"/>
      <c r="J44" s="101"/>
      <c r="K44" s="100"/>
      <c r="L44" s="20"/>
      <c r="M44" s="20"/>
      <c r="N44" s="20"/>
      <c r="O44" s="20"/>
      <c r="P44" s="20"/>
      <c r="Q44" s="20"/>
      <c r="R44" s="25">
        <v>12</v>
      </c>
      <c r="S44" s="102"/>
      <c r="T44" s="103"/>
      <c r="U44" s="102"/>
      <c r="V44" s="19">
        <v>12</v>
      </c>
      <c r="W44" s="96"/>
      <c r="X44" s="95"/>
      <c r="Y44" s="96"/>
      <c r="Z44" s="89"/>
      <c r="AA44" s="97"/>
      <c r="AB44" s="97"/>
      <c r="AC44" s="89"/>
      <c r="AD44" s="89"/>
      <c r="AE44" s="87"/>
      <c r="AF44" s="98"/>
      <c r="AG44" s="87"/>
      <c r="AH44" s="89"/>
      <c r="AI44" s="90"/>
      <c r="AJ44" s="90"/>
      <c r="AK44" s="21">
        <v>1.1365740740740741E-3</v>
      </c>
      <c r="AL44" s="91"/>
      <c r="AM44" s="92"/>
      <c r="AN44" s="92"/>
      <c r="AO44" s="29"/>
      <c r="AP44" s="94"/>
      <c r="AQ44" s="85"/>
      <c r="AR44" s="85"/>
      <c r="AS44" s="86"/>
      <c r="AT44" s="86"/>
    </row>
    <row r="45" spans="1:46" ht="16" customHeight="1" thickBot="1" x14ac:dyDescent="0.25">
      <c r="A45" s="99"/>
      <c r="B45" s="84"/>
      <c r="C45" s="22">
        <v>3</v>
      </c>
      <c r="D45" s="59" t="s">
        <v>117</v>
      </c>
      <c r="E45" s="60" t="s">
        <v>118</v>
      </c>
      <c r="F45" s="19"/>
      <c r="G45" s="19"/>
      <c r="H45" s="8">
        <v>167</v>
      </c>
      <c r="I45" s="100"/>
      <c r="J45" s="101"/>
      <c r="K45" s="100"/>
      <c r="L45" s="20"/>
      <c r="M45" s="20"/>
      <c r="N45" s="20"/>
      <c r="O45" s="20"/>
      <c r="P45" s="20"/>
      <c r="Q45" s="20">
        <v>11</v>
      </c>
      <c r="R45" s="25">
        <v>12</v>
      </c>
      <c r="S45" s="102"/>
      <c r="T45" s="103"/>
      <c r="U45" s="102"/>
      <c r="V45" s="19">
        <v>12</v>
      </c>
      <c r="W45" s="96"/>
      <c r="X45" s="95"/>
      <c r="Y45" s="96"/>
      <c r="Z45" s="89"/>
      <c r="AA45" s="97"/>
      <c r="AB45" s="97"/>
      <c r="AC45" s="89"/>
      <c r="AD45" s="89"/>
      <c r="AE45" s="87"/>
      <c r="AF45" s="98"/>
      <c r="AG45" s="87"/>
      <c r="AH45" s="89"/>
      <c r="AI45" s="90"/>
      <c r="AJ45" s="90"/>
      <c r="AK45" s="21">
        <v>1.1365740740740741E-3</v>
      </c>
      <c r="AL45" s="91"/>
      <c r="AM45" s="92"/>
      <c r="AN45" s="92"/>
      <c r="AO45" s="29"/>
      <c r="AP45" s="94"/>
      <c r="AQ45" s="85"/>
      <c r="AR45" s="85"/>
      <c r="AS45" s="86"/>
      <c r="AT45" s="86"/>
    </row>
    <row r="46" spans="1:46" s="45" customFormat="1" ht="16" customHeight="1" x14ac:dyDescent="0.2">
      <c r="A46" s="99"/>
      <c r="B46" s="36">
        <v>40</v>
      </c>
      <c r="C46" s="36">
        <v>40</v>
      </c>
      <c r="D46" s="53"/>
      <c r="E46" s="54"/>
      <c r="F46" s="39"/>
      <c r="G46" s="39"/>
      <c r="H46" s="40"/>
      <c r="I46" s="100"/>
      <c r="J46" s="101"/>
      <c r="K46" s="100"/>
      <c r="L46" s="41"/>
      <c r="M46" s="41"/>
      <c r="N46" s="41"/>
      <c r="O46" s="41"/>
      <c r="P46" s="41"/>
      <c r="Q46" s="41"/>
      <c r="R46" s="42"/>
      <c r="S46" s="102"/>
      <c r="T46" s="103"/>
      <c r="U46" s="102"/>
      <c r="V46" s="39"/>
      <c r="W46" s="96"/>
      <c r="X46" s="95"/>
      <c r="Y46" s="96"/>
      <c r="Z46" s="89"/>
      <c r="AA46" s="97"/>
      <c r="AB46" s="97"/>
      <c r="AC46" s="89"/>
      <c r="AD46" s="89"/>
      <c r="AE46" s="87"/>
      <c r="AF46" s="98"/>
      <c r="AG46" s="87"/>
      <c r="AH46" s="89"/>
      <c r="AI46" s="90"/>
      <c r="AJ46" s="90"/>
      <c r="AK46" s="43"/>
      <c r="AL46" s="91"/>
      <c r="AM46" s="92"/>
      <c r="AN46" s="92"/>
      <c r="AO46" s="44"/>
      <c r="AP46" s="94"/>
      <c r="AQ46" s="85"/>
      <c r="AR46" s="85"/>
      <c r="AS46" s="86"/>
      <c r="AT46" s="86"/>
    </row>
  </sheetData>
  <sheetProtection algorithmName="SHA-512" hashValue="GSeVuOHSIhO4z4wuSSXjTERvExkl1TOaOPJte6TN2efFh9axQX9NGbMhD/MRZXoLzDExDZn/iWYpZQnprJT4Ug==" saltValue="lqnBHAc4ScG1xOBn04GIww==" spinCount="100000" sheet="1" objects="1" scenarios="1"/>
  <mergeCells count="340">
    <mergeCell ref="B39:B41"/>
    <mergeCell ref="B35:B37"/>
    <mergeCell ref="B3:B5"/>
    <mergeCell ref="B43:B45"/>
    <mergeCell ref="B31:B33"/>
    <mergeCell ref="B27:B29"/>
    <mergeCell ref="B23:B25"/>
    <mergeCell ref="B15:B17"/>
    <mergeCell ref="AS1:AT1"/>
    <mergeCell ref="AS3:AS6"/>
    <mergeCell ref="AT3:AT6"/>
    <mergeCell ref="AS7:AS10"/>
    <mergeCell ref="AT7:AT10"/>
    <mergeCell ref="V1:Y1"/>
    <mergeCell ref="Z1:AB1"/>
    <mergeCell ref="AH1:AJ1"/>
    <mergeCell ref="AK1:AN1"/>
    <mergeCell ref="AO1:AR1"/>
    <mergeCell ref="AC1:AG1"/>
    <mergeCell ref="AM3:AM6"/>
    <mergeCell ref="AN3:AN6"/>
    <mergeCell ref="AL7:AL10"/>
    <mergeCell ref="AM7:AM10"/>
    <mergeCell ref="AN7:AN10"/>
    <mergeCell ref="AP3:AP6"/>
    <mergeCell ref="AQ3:AQ6"/>
    <mergeCell ref="AR3:AR6"/>
    <mergeCell ref="AP7:AP10"/>
    <mergeCell ref="AQ7:AQ10"/>
    <mergeCell ref="AR7:AR10"/>
    <mergeCell ref="AG7:AG10"/>
    <mergeCell ref="AJ3:AJ6"/>
    <mergeCell ref="AL3:AL6"/>
    <mergeCell ref="AC3:AC6"/>
    <mergeCell ref="AD3:AD6"/>
    <mergeCell ref="AE3:AE6"/>
    <mergeCell ref="AF3:AF6"/>
    <mergeCell ref="AC7:AC10"/>
    <mergeCell ref="AD7:AD10"/>
    <mergeCell ref="AE7:AE10"/>
    <mergeCell ref="AF7:AF10"/>
    <mergeCell ref="AB3:AB6"/>
    <mergeCell ref="AA7:AA10"/>
    <mergeCell ref="AB7:AB10"/>
    <mergeCell ref="AA3:AA6"/>
    <mergeCell ref="AH7:AH10"/>
    <mergeCell ref="AI7:AI10"/>
    <mergeCell ref="AJ7:AJ10"/>
    <mergeCell ref="AG3:AG6"/>
    <mergeCell ref="AH3:AH6"/>
    <mergeCell ref="AI3:AI6"/>
    <mergeCell ref="I7:I10"/>
    <mergeCell ref="A3:A6"/>
    <mergeCell ref="A7:A10"/>
    <mergeCell ref="U7:U10"/>
    <mergeCell ref="T7:T10"/>
    <mergeCell ref="S7:S10"/>
    <mergeCell ref="K7:K10"/>
    <mergeCell ref="J7:J10"/>
    <mergeCell ref="Z3:Z6"/>
    <mergeCell ref="B7:B9"/>
    <mergeCell ref="X7:X10"/>
    <mergeCell ref="Y3:Y6"/>
    <mergeCell ref="Y7:Y10"/>
    <mergeCell ref="W3:W6"/>
    <mergeCell ref="X3:X6"/>
    <mergeCell ref="W7:W10"/>
    <mergeCell ref="Z7:Z10"/>
    <mergeCell ref="A1:E1"/>
    <mergeCell ref="F1:K1"/>
    <mergeCell ref="L1:U1"/>
    <mergeCell ref="S3:S6"/>
    <mergeCell ref="T3:T6"/>
    <mergeCell ref="U3:U6"/>
    <mergeCell ref="K3:K6"/>
    <mergeCell ref="J3:J6"/>
    <mergeCell ref="I3:I6"/>
    <mergeCell ref="S11:S14"/>
    <mergeCell ref="T11:T14"/>
    <mergeCell ref="U11:U14"/>
    <mergeCell ref="W11:W14"/>
    <mergeCell ref="X11:X14"/>
    <mergeCell ref="A11:A14"/>
    <mergeCell ref="I11:I14"/>
    <mergeCell ref="J11:J14"/>
    <mergeCell ref="K11:K14"/>
    <mergeCell ref="B11:B13"/>
    <mergeCell ref="AD11:AD14"/>
    <mergeCell ref="AE11:AE14"/>
    <mergeCell ref="AF11:AF14"/>
    <mergeCell ref="AG11:AG14"/>
    <mergeCell ref="AH11:AH14"/>
    <mergeCell ref="Y11:Y14"/>
    <mergeCell ref="Z11:Z14"/>
    <mergeCell ref="AA11:AA14"/>
    <mergeCell ref="AB11:AB14"/>
    <mergeCell ref="AC11:AC14"/>
    <mergeCell ref="AP11:AP14"/>
    <mergeCell ref="AQ11:AQ14"/>
    <mergeCell ref="AR11:AR14"/>
    <mergeCell ref="AS11:AS14"/>
    <mergeCell ref="AT11:AT14"/>
    <mergeCell ref="AI11:AI14"/>
    <mergeCell ref="AJ11:AJ14"/>
    <mergeCell ref="AL11:AL14"/>
    <mergeCell ref="AM11:AM14"/>
    <mergeCell ref="AN11:AN14"/>
    <mergeCell ref="S15:S18"/>
    <mergeCell ref="T15:T18"/>
    <mergeCell ref="U15:U18"/>
    <mergeCell ref="W15:W18"/>
    <mergeCell ref="X15:X18"/>
    <mergeCell ref="A15:A18"/>
    <mergeCell ref="I15:I18"/>
    <mergeCell ref="J15:J18"/>
    <mergeCell ref="K15:K18"/>
    <mergeCell ref="AD15:AD18"/>
    <mergeCell ref="AE15:AE18"/>
    <mergeCell ref="AF15:AF18"/>
    <mergeCell ref="AG15:AG18"/>
    <mergeCell ref="AH15:AH18"/>
    <mergeCell ref="Y15:Y18"/>
    <mergeCell ref="Z15:Z18"/>
    <mergeCell ref="AA15:AA18"/>
    <mergeCell ref="AB15:AB18"/>
    <mergeCell ref="AC15:AC18"/>
    <mergeCell ref="AP15:AP18"/>
    <mergeCell ref="AQ15:AQ18"/>
    <mergeCell ref="AR15:AR18"/>
    <mergeCell ref="AS15:AS18"/>
    <mergeCell ref="AT15:AT18"/>
    <mergeCell ref="AI15:AI18"/>
    <mergeCell ref="AJ15:AJ18"/>
    <mergeCell ref="AL15:AL18"/>
    <mergeCell ref="AM15:AM18"/>
    <mergeCell ref="AN15:AN18"/>
    <mergeCell ref="S19:S22"/>
    <mergeCell ref="T19:T22"/>
    <mergeCell ref="U19:U22"/>
    <mergeCell ref="W19:W22"/>
    <mergeCell ref="X19:X22"/>
    <mergeCell ref="A19:A22"/>
    <mergeCell ref="I19:I22"/>
    <mergeCell ref="J19:J22"/>
    <mergeCell ref="K19:K22"/>
    <mergeCell ref="B19:B21"/>
    <mergeCell ref="AD19:AD22"/>
    <mergeCell ref="AE19:AE22"/>
    <mergeCell ref="AF19:AF22"/>
    <mergeCell ref="AG19:AG22"/>
    <mergeCell ref="AH19:AH22"/>
    <mergeCell ref="Y19:Y22"/>
    <mergeCell ref="Z19:Z22"/>
    <mergeCell ref="AA19:AA22"/>
    <mergeCell ref="AB19:AB22"/>
    <mergeCell ref="AC19:AC22"/>
    <mergeCell ref="AP19:AP22"/>
    <mergeCell ref="AQ19:AQ22"/>
    <mergeCell ref="AR19:AR22"/>
    <mergeCell ref="AS19:AS22"/>
    <mergeCell ref="AT19:AT22"/>
    <mergeCell ref="AI19:AI22"/>
    <mergeCell ref="AJ19:AJ22"/>
    <mergeCell ref="AL19:AL22"/>
    <mergeCell ref="AM19:AM22"/>
    <mergeCell ref="AN19:AN22"/>
    <mergeCell ref="S23:S26"/>
    <mergeCell ref="T23:T26"/>
    <mergeCell ref="U23:U26"/>
    <mergeCell ref="W23:W26"/>
    <mergeCell ref="X23:X26"/>
    <mergeCell ref="A23:A26"/>
    <mergeCell ref="I23:I26"/>
    <mergeCell ref="J23:J26"/>
    <mergeCell ref="K23:K26"/>
    <mergeCell ref="AD23:AD26"/>
    <mergeCell ref="AE23:AE26"/>
    <mergeCell ref="AF23:AF26"/>
    <mergeCell ref="AG23:AG26"/>
    <mergeCell ref="AH23:AH26"/>
    <mergeCell ref="Y23:Y26"/>
    <mergeCell ref="Z23:Z26"/>
    <mergeCell ref="AA23:AA26"/>
    <mergeCell ref="AB23:AB26"/>
    <mergeCell ref="AC23:AC26"/>
    <mergeCell ref="AP23:AP26"/>
    <mergeCell ref="AQ23:AQ26"/>
    <mergeCell ref="AR23:AR26"/>
    <mergeCell ref="AS23:AS26"/>
    <mergeCell ref="AT23:AT26"/>
    <mergeCell ref="AI23:AI26"/>
    <mergeCell ref="AJ23:AJ26"/>
    <mergeCell ref="AL23:AL26"/>
    <mergeCell ref="AM23:AM26"/>
    <mergeCell ref="AN23:AN26"/>
    <mergeCell ref="A27:A30"/>
    <mergeCell ref="I27:I30"/>
    <mergeCell ref="J27:J30"/>
    <mergeCell ref="K27:K30"/>
    <mergeCell ref="S27:S30"/>
    <mergeCell ref="T27:T30"/>
    <mergeCell ref="U27:U30"/>
    <mergeCell ref="W27:W30"/>
    <mergeCell ref="AH27:AH30"/>
    <mergeCell ref="AI27:AI30"/>
    <mergeCell ref="AJ27:AJ30"/>
    <mergeCell ref="AL27:AL30"/>
    <mergeCell ref="AM27:AM30"/>
    <mergeCell ref="AN27:AN30"/>
    <mergeCell ref="AP27:AP30"/>
    <mergeCell ref="AQ27:AQ30"/>
    <mergeCell ref="X27:X30"/>
    <mergeCell ref="Y27:Y30"/>
    <mergeCell ref="Z27:Z30"/>
    <mergeCell ref="AA27:AA30"/>
    <mergeCell ref="AB27:AB30"/>
    <mergeCell ref="AC27:AC30"/>
    <mergeCell ref="AD27:AD30"/>
    <mergeCell ref="AE27:AE30"/>
    <mergeCell ref="AF27:AF30"/>
    <mergeCell ref="AR27:AR30"/>
    <mergeCell ref="AS27:AS30"/>
    <mergeCell ref="AT27:AT30"/>
    <mergeCell ref="A31:A34"/>
    <mergeCell ref="I31:I34"/>
    <mergeCell ref="J31:J34"/>
    <mergeCell ref="K31:K34"/>
    <mergeCell ref="S31:S34"/>
    <mergeCell ref="T31:T34"/>
    <mergeCell ref="U31:U34"/>
    <mergeCell ref="W31:W34"/>
    <mergeCell ref="X31:X34"/>
    <mergeCell ref="Y31:Y34"/>
    <mergeCell ref="Z31:Z34"/>
    <mergeCell ref="AA31:AA34"/>
    <mergeCell ref="AB31:AB34"/>
    <mergeCell ref="AC31:AC34"/>
    <mergeCell ref="AD31:AD34"/>
    <mergeCell ref="AE31:AE34"/>
    <mergeCell ref="AF31:AF34"/>
    <mergeCell ref="AG31:AG34"/>
    <mergeCell ref="AH31:AH34"/>
    <mergeCell ref="AI31:AI34"/>
    <mergeCell ref="AG27:AG30"/>
    <mergeCell ref="AJ31:AJ34"/>
    <mergeCell ref="AL31:AL34"/>
    <mergeCell ref="AM31:AM34"/>
    <mergeCell ref="AN31:AN34"/>
    <mergeCell ref="AP31:AP34"/>
    <mergeCell ref="AQ31:AQ34"/>
    <mergeCell ref="AR31:AR34"/>
    <mergeCell ref="AS31:AS34"/>
    <mergeCell ref="AT31:AT34"/>
    <mergeCell ref="A35:A38"/>
    <mergeCell ref="I35:I38"/>
    <mergeCell ref="J35:J38"/>
    <mergeCell ref="K35:K38"/>
    <mergeCell ref="S35:S38"/>
    <mergeCell ref="T35:T38"/>
    <mergeCell ref="U35:U38"/>
    <mergeCell ref="W35:W38"/>
    <mergeCell ref="X35:X38"/>
    <mergeCell ref="Y35:Y38"/>
    <mergeCell ref="Z35:Z38"/>
    <mergeCell ref="AA35:AA38"/>
    <mergeCell ref="AB35:AB38"/>
    <mergeCell ref="AC35:AC38"/>
    <mergeCell ref="AD35:AD38"/>
    <mergeCell ref="AE35:AE38"/>
    <mergeCell ref="AF35:AF38"/>
    <mergeCell ref="AE39:AE42"/>
    <mergeCell ref="AF39:AF42"/>
    <mergeCell ref="AG39:AG42"/>
    <mergeCell ref="AH39:AH42"/>
    <mergeCell ref="AI39:AI42"/>
    <mergeCell ref="AG35:AG38"/>
    <mergeCell ref="AH35:AH38"/>
    <mergeCell ref="AI35:AI38"/>
    <mergeCell ref="AJ35:AJ38"/>
    <mergeCell ref="AL39:AL42"/>
    <mergeCell ref="AM39:AM42"/>
    <mergeCell ref="AN39:AN42"/>
    <mergeCell ref="AP39:AP42"/>
    <mergeCell ref="AQ39:AQ42"/>
    <mergeCell ref="AR39:AR42"/>
    <mergeCell ref="AS39:AS42"/>
    <mergeCell ref="AT39:AT42"/>
    <mergeCell ref="AR35:AR38"/>
    <mergeCell ref="AS35:AS38"/>
    <mergeCell ref="AT35:AT38"/>
    <mergeCell ref="AL35:AL38"/>
    <mergeCell ref="AM35:AM38"/>
    <mergeCell ref="AN35:AN38"/>
    <mergeCell ref="AP35:AP38"/>
    <mergeCell ref="AQ35:AQ38"/>
    <mergeCell ref="A43:A46"/>
    <mergeCell ref="I43:I46"/>
    <mergeCell ref="J43:J46"/>
    <mergeCell ref="K43:K46"/>
    <mergeCell ref="S43:S46"/>
    <mergeCell ref="T43:T46"/>
    <mergeCell ref="U43:U46"/>
    <mergeCell ref="W43:W46"/>
    <mergeCell ref="AJ39:AJ42"/>
    <mergeCell ref="A39:A42"/>
    <mergeCell ref="I39:I42"/>
    <mergeCell ref="J39:J42"/>
    <mergeCell ref="K39:K42"/>
    <mergeCell ref="S39:S42"/>
    <mergeCell ref="T39:T42"/>
    <mergeCell ref="U39:U42"/>
    <mergeCell ref="W39:W42"/>
    <mergeCell ref="X39:X42"/>
    <mergeCell ref="Y39:Y42"/>
    <mergeCell ref="Z39:Z42"/>
    <mergeCell ref="AA39:AA42"/>
    <mergeCell ref="AB39:AB42"/>
    <mergeCell ref="AC39:AC42"/>
    <mergeCell ref="AD39:AD42"/>
    <mergeCell ref="AR43:AR46"/>
    <mergeCell ref="AS43:AS46"/>
    <mergeCell ref="AT43:AT46"/>
    <mergeCell ref="AG43:AG46"/>
    <mergeCell ref="AH43:AH46"/>
    <mergeCell ref="AI43:AI46"/>
    <mergeCell ref="AJ43:AJ46"/>
    <mergeCell ref="AL43:AL46"/>
    <mergeCell ref="AM43:AM46"/>
    <mergeCell ref="AN43:AN46"/>
    <mergeCell ref="AP43:AP46"/>
    <mergeCell ref="AQ43:AQ46"/>
    <mergeCell ref="X43:X46"/>
    <mergeCell ref="Y43:Y46"/>
    <mergeCell ref="Z43:Z46"/>
    <mergeCell ref="AA43:AA46"/>
    <mergeCell ref="AB43:AB46"/>
    <mergeCell ref="AC43:AC46"/>
    <mergeCell ref="AD43:AD46"/>
    <mergeCell ref="AE43:AE46"/>
    <mergeCell ref="AF43:AF46"/>
  </mergeCells>
  <pageMargins left="0.7" right="0.7" top="0.75" bottom="0.75" header="0.3" footer="0.3"/>
  <pageSetup paperSize="9" scale="55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2A5D-81B1-4B0C-AC22-6CF3C82DAB8B}">
  <dimension ref="A1:G41"/>
  <sheetViews>
    <sheetView workbookViewId="0">
      <selection activeCell="F10" sqref="F10"/>
    </sheetView>
  </sheetViews>
  <sheetFormatPr baseColWidth="10" defaultRowHeight="15" x14ac:dyDescent="0.2"/>
  <cols>
    <col min="7" max="7" width="0" hidden="1" customWidth="1"/>
  </cols>
  <sheetData>
    <row r="1" spans="1:7" x14ac:dyDescent="0.2">
      <c r="A1" t="s">
        <v>28</v>
      </c>
      <c r="B1" t="s">
        <v>5</v>
      </c>
    </row>
    <row r="2" spans="1:7" x14ac:dyDescent="0.2">
      <c r="A2">
        <v>1</v>
      </c>
      <c r="B2">
        <v>100</v>
      </c>
      <c r="G2" t="s">
        <v>29</v>
      </c>
    </row>
    <row r="3" spans="1:7" x14ac:dyDescent="0.2">
      <c r="A3">
        <v>2</v>
      </c>
      <c r="B3">
        <v>95</v>
      </c>
      <c r="G3">
        <v>0</v>
      </c>
    </row>
    <row r="4" spans="1:7" x14ac:dyDescent="0.2">
      <c r="A4">
        <v>3</v>
      </c>
      <c r="B4">
        <v>90</v>
      </c>
      <c r="G4">
        <v>1</v>
      </c>
    </row>
    <row r="5" spans="1:7" x14ac:dyDescent="0.2">
      <c r="A5">
        <v>4</v>
      </c>
      <c r="B5">
        <v>85</v>
      </c>
      <c r="G5">
        <v>2</v>
      </c>
    </row>
    <row r="6" spans="1:7" x14ac:dyDescent="0.2">
      <c r="A6">
        <v>5</v>
      </c>
      <c r="B6">
        <v>80</v>
      </c>
    </row>
    <row r="7" spans="1:7" x14ac:dyDescent="0.2">
      <c r="A7">
        <v>6</v>
      </c>
      <c r="B7">
        <v>76</v>
      </c>
    </row>
    <row r="8" spans="1:7" x14ac:dyDescent="0.2">
      <c r="A8">
        <v>7</v>
      </c>
      <c r="B8">
        <v>72</v>
      </c>
    </row>
    <row r="9" spans="1:7" x14ac:dyDescent="0.2">
      <c r="A9">
        <v>8</v>
      </c>
      <c r="B9">
        <v>68</v>
      </c>
    </row>
    <row r="10" spans="1:7" x14ac:dyDescent="0.2">
      <c r="A10">
        <v>9</v>
      </c>
      <c r="B10">
        <v>64</v>
      </c>
    </row>
    <row r="11" spans="1:7" x14ac:dyDescent="0.2">
      <c r="A11">
        <v>10</v>
      </c>
      <c r="B11">
        <v>60</v>
      </c>
    </row>
    <row r="12" spans="1:7" x14ac:dyDescent="0.2">
      <c r="A12">
        <v>11</v>
      </c>
      <c r="B12">
        <v>57</v>
      </c>
    </row>
    <row r="13" spans="1:7" x14ac:dyDescent="0.2">
      <c r="A13">
        <v>12</v>
      </c>
      <c r="B13">
        <v>54</v>
      </c>
    </row>
    <row r="14" spans="1:7" x14ac:dyDescent="0.2">
      <c r="A14">
        <v>13</v>
      </c>
      <c r="B14">
        <v>51</v>
      </c>
    </row>
    <row r="15" spans="1:7" x14ac:dyDescent="0.2">
      <c r="A15">
        <v>14</v>
      </c>
      <c r="B15">
        <v>48</v>
      </c>
    </row>
    <row r="16" spans="1:7" x14ac:dyDescent="0.2">
      <c r="A16">
        <v>15</v>
      </c>
      <c r="B16">
        <v>45</v>
      </c>
    </row>
    <row r="17" spans="1:2" x14ac:dyDescent="0.2">
      <c r="A17">
        <v>16</v>
      </c>
      <c r="B17">
        <v>42</v>
      </c>
    </row>
    <row r="18" spans="1:2" x14ac:dyDescent="0.2">
      <c r="A18">
        <v>17</v>
      </c>
      <c r="B18">
        <v>39</v>
      </c>
    </row>
    <row r="19" spans="1:2" x14ac:dyDescent="0.2">
      <c r="A19">
        <v>18</v>
      </c>
      <c r="B19">
        <v>36</v>
      </c>
    </row>
    <row r="20" spans="1:2" x14ac:dyDescent="0.2">
      <c r="A20">
        <v>19</v>
      </c>
      <c r="B20">
        <v>33</v>
      </c>
    </row>
    <row r="21" spans="1:2" x14ac:dyDescent="0.2">
      <c r="A21">
        <v>20</v>
      </c>
      <c r="B21">
        <v>30</v>
      </c>
    </row>
    <row r="22" spans="1:2" x14ac:dyDescent="0.2">
      <c r="A22">
        <v>21</v>
      </c>
      <c r="B22">
        <v>28</v>
      </c>
    </row>
    <row r="23" spans="1:2" x14ac:dyDescent="0.2">
      <c r="A23">
        <v>22</v>
      </c>
      <c r="B23">
        <v>26</v>
      </c>
    </row>
    <row r="24" spans="1:2" x14ac:dyDescent="0.2">
      <c r="A24">
        <v>23</v>
      </c>
      <c r="B24">
        <v>24</v>
      </c>
    </row>
    <row r="25" spans="1:2" x14ac:dyDescent="0.2">
      <c r="A25">
        <v>24</v>
      </c>
      <c r="B25">
        <v>22</v>
      </c>
    </row>
    <row r="26" spans="1:2" x14ac:dyDescent="0.2">
      <c r="A26">
        <v>25</v>
      </c>
      <c r="B26">
        <v>20</v>
      </c>
    </row>
    <row r="27" spans="1:2" x14ac:dyDescent="0.2">
      <c r="A27">
        <v>26</v>
      </c>
      <c r="B27">
        <v>18</v>
      </c>
    </row>
    <row r="28" spans="1:2" x14ac:dyDescent="0.2">
      <c r="A28">
        <v>27</v>
      </c>
      <c r="B28">
        <v>16</v>
      </c>
    </row>
    <row r="29" spans="1:2" x14ac:dyDescent="0.2">
      <c r="A29">
        <v>28</v>
      </c>
      <c r="B29">
        <v>14</v>
      </c>
    </row>
    <row r="30" spans="1:2" x14ac:dyDescent="0.2">
      <c r="A30">
        <v>29</v>
      </c>
      <c r="B30">
        <v>12</v>
      </c>
    </row>
    <row r="31" spans="1:2" x14ac:dyDescent="0.2">
      <c r="A31">
        <v>30</v>
      </c>
      <c r="B31">
        <v>11</v>
      </c>
    </row>
    <row r="32" spans="1:2" x14ac:dyDescent="0.2">
      <c r="A32">
        <v>31</v>
      </c>
      <c r="B32">
        <v>10</v>
      </c>
    </row>
    <row r="33" spans="1:2" x14ac:dyDescent="0.2">
      <c r="A33">
        <v>32</v>
      </c>
      <c r="B33">
        <v>9</v>
      </c>
    </row>
    <row r="34" spans="1:2" x14ac:dyDescent="0.2">
      <c r="A34">
        <v>33</v>
      </c>
      <c r="B34">
        <v>8</v>
      </c>
    </row>
    <row r="35" spans="1:2" x14ac:dyDescent="0.2">
      <c r="A35">
        <v>34</v>
      </c>
      <c r="B35">
        <v>7</v>
      </c>
    </row>
    <row r="36" spans="1:2" x14ac:dyDescent="0.2">
      <c r="A36">
        <v>35</v>
      </c>
      <c r="B36">
        <v>6</v>
      </c>
    </row>
    <row r="37" spans="1:2" x14ac:dyDescent="0.2">
      <c r="A37">
        <v>36</v>
      </c>
      <c r="B37">
        <v>5</v>
      </c>
    </row>
    <row r="38" spans="1:2" x14ac:dyDescent="0.2">
      <c r="A38">
        <v>37</v>
      </c>
      <c r="B38">
        <v>4</v>
      </c>
    </row>
    <row r="39" spans="1:2" x14ac:dyDescent="0.2">
      <c r="A39">
        <v>38</v>
      </c>
      <c r="B39">
        <v>3</v>
      </c>
    </row>
    <row r="40" spans="1:2" x14ac:dyDescent="0.2">
      <c r="A40">
        <v>39</v>
      </c>
      <c r="B40">
        <v>2</v>
      </c>
    </row>
    <row r="41" spans="1:2" x14ac:dyDescent="0.2">
      <c r="A41">
        <v>40</v>
      </c>
      <c r="B41">
        <v>1</v>
      </c>
    </row>
  </sheetData>
  <sheetProtection selectLockedCells="1" selectUnlockedCells="1"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2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Mixed Ergebnisse</vt:lpstr>
      <vt:lpstr>Mixed Auswertung</vt:lpstr>
      <vt:lpstr>Mixed Tabelle_Wertungspunkte</vt:lpstr>
      <vt:lpstr>'Mixed Ergebnisse'!Druckbereich</vt:lpstr>
      <vt:lpstr>'Mixed Auswertung'!Drucktitel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 Gruener</dc:creator>
  <cp:lastModifiedBy>Stefanie Erharter</cp:lastModifiedBy>
  <cp:lastPrinted>2025-08-23T12:23:10Z</cp:lastPrinted>
  <dcterms:created xsi:type="dcterms:W3CDTF">2015-06-05T18:19:34Z</dcterms:created>
  <dcterms:modified xsi:type="dcterms:W3CDTF">2026-08-31T06:30:23Z</dcterms:modified>
</cp:coreProperties>
</file>